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20" tabRatio="648" activeTab="0"/>
  </bookViews>
  <sheets>
    <sheet name="Sheet10" sheetId="1" r:id="rId1"/>
    <sheet name="Sheet9" sheetId="2" r:id="rId2"/>
    <sheet name="Sheet8" sheetId="3" r:id="rId3"/>
    <sheet name="Sheet7" sheetId="4" r:id="rId4"/>
    <sheet name="Sheet6" sheetId="5" r:id="rId5"/>
    <sheet name="Sheet5" sheetId="6" r:id="rId6"/>
    <sheet name="Sheet4" sheetId="7" r:id="rId7"/>
    <sheet name="Sheet3" sheetId="8" r:id="rId8"/>
    <sheet name="Sheet2" sheetId="9" r:id="rId9"/>
    <sheet name="Sheet1" sheetId="10" r:id="rId10"/>
  </sheets>
  <definedNames>
    <definedName name="_xlnm.Print_Area" localSheetId="1">'Sheet9'!$A$1:$K$21</definedName>
  </definedNames>
  <calcPr fullCalcOnLoad="1"/>
</workbook>
</file>

<file path=xl/sharedStrings.xml><?xml version="1.0" encoding="utf-8"?>
<sst xmlns="http://schemas.openxmlformats.org/spreadsheetml/2006/main" count="315" uniqueCount="155">
  <si>
    <t>TRAFFIC DEPARTMENT</t>
  </si>
  <si>
    <t>Year</t>
  </si>
  <si>
    <t>No. of ships called</t>
  </si>
  <si>
    <t>No. of ships sailed</t>
  </si>
  <si>
    <t>Ships</t>
  </si>
  <si>
    <t>Total</t>
  </si>
  <si>
    <t xml:space="preserve"> 2004-2005</t>
  </si>
  <si>
    <t xml:space="preserve"> 2005-2006</t>
  </si>
  <si>
    <t xml:space="preserve"> 2006-2007</t>
  </si>
  <si>
    <t xml:space="preserve"> 2007-2008</t>
  </si>
  <si>
    <t xml:space="preserve"> 2008-2009</t>
  </si>
  <si>
    <t xml:space="preserve"> year </t>
  </si>
  <si>
    <t>coal</t>
  </si>
  <si>
    <t xml:space="preserve"> Salt</t>
  </si>
  <si>
    <t>Tobacco</t>
  </si>
  <si>
    <t>Sugar</t>
  </si>
  <si>
    <t>Gas</t>
  </si>
  <si>
    <t>Slag</t>
  </si>
  <si>
    <t>Food  grain</t>
  </si>
  <si>
    <t>2004-2005</t>
  </si>
  <si>
    <t>2005-2006</t>
  </si>
  <si>
    <t>2006-2007</t>
  </si>
  <si>
    <t>2007-2008</t>
  </si>
  <si>
    <t>2008-2009</t>
  </si>
  <si>
    <t xml:space="preserve">    cement</t>
  </si>
  <si>
    <t>Clinker</t>
  </si>
  <si>
    <t xml:space="preserve"> IMPORT</t>
  </si>
  <si>
    <t>General Cargo</t>
  </si>
  <si>
    <t>Soya been</t>
  </si>
  <si>
    <t>Fly Ash</t>
  </si>
  <si>
    <t>Machinery</t>
  </si>
  <si>
    <t>Export</t>
  </si>
  <si>
    <t>Jute</t>
  </si>
  <si>
    <t>Fertilizer</t>
  </si>
  <si>
    <t>Rice</t>
  </si>
  <si>
    <t>Leather</t>
  </si>
  <si>
    <t>G/Cargo</t>
  </si>
  <si>
    <t>Jute Goods</t>
  </si>
  <si>
    <t>Shrimp</t>
  </si>
  <si>
    <t>White Fish</t>
  </si>
  <si>
    <t>Steel pipe</t>
  </si>
  <si>
    <t>Shipment Cargo  (M.Ton)</t>
  </si>
  <si>
    <t>Total container (BOX)</t>
  </si>
  <si>
    <t xml:space="preserve">No of Ships                 </t>
  </si>
  <si>
    <t>Discharging container (BOX)</t>
  </si>
  <si>
    <t>Discharging  Cargo  (M.Ton)</t>
  </si>
  <si>
    <t>Total Cargo  (M.Ton)</t>
  </si>
  <si>
    <t>Discharged</t>
  </si>
  <si>
    <t>Loaded</t>
  </si>
  <si>
    <t xml:space="preserve">                    Import</t>
  </si>
  <si>
    <t>Cotton</t>
  </si>
  <si>
    <t>Frozen Cargo</t>
  </si>
  <si>
    <t>Jute, Jute goods &amp; others</t>
  </si>
  <si>
    <t>No of Vessel</t>
  </si>
  <si>
    <t>No of Crafts handled</t>
  </si>
  <si>
    <t>Machin-ery</t>
  </si>
  <si>
    <t>Motor vehicle</t>
  </si>
  <si>
    <t>Gyp sum</t>
  </si>
  <si>
    <t xml:space="preserve">MONGLA PORT AUTHORITY </t>
  </si>
  <si>
    <t xml:space="preserve">                                     </t>
  </si>
  <si>
    <t>Container Ship</t>
  </si>
  <si>
    <t>Total  Ship</t>
  </si>
  <si>
    <t>Ship</t>
  </si>
  <si>
    <t xml:space="preserve">     Turn Around</t>
  </si>
  <si>
    <t>Turn Around</t>
  </si>
  <si>
    <t xml:space="preserve">  Fertili-zer</t>
  </si>
  <si>
    <t>Clay Tiles</t>
  </si>
  <si>
    <t>C.Bone/    B.Griest</t>
  </si>
  <si>
    <t xml:space="preserve">2009-2010                               </t>
  </si>
  <si>
    <t>IND-BD Protocal vessel &amp; others</t>
  </si>
  <si>
    <t>CON: PAGE – 2</t>
  </si>
  <si>
    <t>CON: PAGE –  3</t>
  </si>
  <si>
    <t>CON: PAGE –  4</t>
  </si>
  <si>
    <t xml:space="preserve">CON: PAGE – 05 </t>
  </si>
  <si>
    <t xml:space="preserve">CON: PAGE – 6 </t>
  </si>
  <si>
    <t>Page no - 5</t>
  </si>
  <si>
    <t>CON: PAGE –  7</t>
  </si>
  <si>
    <t>Page no - 6</t>
  </si>
  <si>
    <t>Page no - 7</t>
  </si>
  <si>
    <t>Page no - 2</t>
  </si>
  <si>
    <t>Page no - 3</t>
  </si>
  <si>
    <t>Page no - 4</t>
  </si>
  <si>
    <t>Units</t>
  </si>
  <si>
    <t>Tons</t>
  </si>
  <si>
    <t>2010-2011</t>
  </si>
  <si>
    <t>2009-2010</t>
  </si>
  <si>
    <t>Page no - 8</t>
  </si>
  <si>
    <t>CON: PAGE –  8</t>
  </si>
  <si>
    <t>CON: PAGE –  9</t>
  </si>
  <si>
    <t>Page no - 9</t>
  </si>
  <si>
    <t>Turtle</t>
  </si>
  <si>
    <t>GOVT.</t>
  </si>
  <si>
    <t>PRIVATE.</t>
  </si>
  <si>
    <t>TOTAL</t>
  </si>
  <si>
    <t>Cargo in Ship</t>
  </si>
  <si>
    <t>Wheat</t>
  </si>
  <si>
    <t>Grand Total</t>
  </si>
  <si>
    <t>B.C.I.C</t>
  </si>
  <si>
    <t>B.A.D.C</t>
  </si>
  <si>
    <t>Quantity</t>
  </si>
  <si>
    <r>
      <t>MONGLA PORT AUTHORITY</t>
    </r>
    <r>
      <rPr>
        <u val="single"/>
        <sz val="12"/>
        <rFont val="Arial"/>
        <family val="2"/>
      </rPr>
      <t xml:space="preserve"> </t>
    </r>
  </si>
  <si>
    <t xml:space="preserve">Conventional Ship </t>
  </si>
  <si>
    <t xml:space="preserve">2011-2012                                                                   </t>
  </si>
  <si>
    <t>2012-2013</t>
  </si>
  <si>
    <t>2011-2012</t>
  </si>
  <si>
    <t>Revenue  earned                                           (T.K.)</t>
  </si>
  <si>
    <t>Cargo Recived                                          (M.Ton)</t>
  </si>
  <si>
    <t>Cargo Delivered                                      (M.Ton)</t>
  </si>
  <si>
    <t>Shipment container                   (BOX)</t>
  </si>
  <si>
    <t xml:space="preserve">2012-2012                                                                   </t>
  </si>
  <si>
    <t>S.Oil/ P.oil/ crude.oil</t>
  </si>
  <si>
    <t>(Figure in M.Ton)</t>
  </si>
  <si>
    <t xml:space="preserve">2013-2014                                              </t>
  </si>
  <si>
    <t>2013-2014</t>
  </si>
  <si>
    <r>
      <t xml:space="preserve">Import cargo </t>
    </r>
    <r>
      <rPr>
        <sz val="9"/>
        <rFont val="Arial"/>
        <family val="2"/>
      </rPr>
      <t>(M.T.)</t>
    </r>
  </si>
  <si>
    <r>
      <t xml:space="preserve">Export cargo </t>
    </r>
    <r>
      <rPr>
        <sz val="9"/>
        <rFont val="Arial"/>
        <family val="2"/>
      </rPr>
      <t>(M.T.)</t>
    </r>
  </si>
  <si>
    <r>
      <t xml:space="preserve">Total cargo                                    </t>
    </r>
    <r>
      <rPr>
        <sz val="9"/>
        <color indexed="10"/>
        <rFont val="Arial"/>
        <family val="2"/>
      </rPr>
      <t>(M.T.)</t>
    </r>
  </si>
  <si>
    <r>
      <t>MONGLA PORT AUTHORITY</t>
    </r>
    <r>
      <rPr>
        <u val="single"/>
        <sz val="12"/>
        <rFont val="Times New Roman"/>
        <family val="1"/>
      </rPr>
      <t xml:space="preserve"> </t>
    </r>
  </si>
  <si>
    <t>Lime Stone</t>
  </si>
  <si>
    <t>Wooden log</t>
  </si>
  <si>
    <t xml:space="preserve">2014-2015                           </t>
  </si>
  <si>
    <t xml:space="preserve">2014-2015                                                    </t>
  </si>
  <si>
    <t xml:space="preserve">2014-2015                                                  </t>
  </si>
  <si>
    <t>N.B: UREA 15,006 M. Ton Nepal transit cargo</t>
  </si>
  <si>
    <t>R/EDB Oil</t>
  </si>
  <si>
    <t>2015-2016</t>
  </si>
  <si>
    <t>Statement showing the ships &amp; cargo handled at Mongla Port from 2004-2005 to 2016-2017.</t>
  </si>
  <si>
    <t>Statement of Containers &amp; Containerised cargo Handled at P.P.Jetty from 2004-2005 to 2016-2017.</t>
  </si>
  <si>
    <t>Statement of Cargo handled and Revenue earned at Roosevelt Jetty, Khulna from 2004-2005 to 2016-2017.</t>
  </si>
  <si>
    <t>Statement of Containers handled at permanent Port jetty,Mongla from 2004-2005 to 2016-2017.</t>
  </si>
  <si>
    <t>Statement of Commodity-wise Import &amp; Export handled at Mongla Port from 2004-2005 to 2016-2017.</t>
  </si>
  <si>
    <t>STATEMENT OF IMPORTED FOODGRAIN AT MONGL PORT FROM 2009-2010 TO 2016-2017.</t>
  </si>
  <si>
    <t>STATEMENT OF  IMPORTED FERTILIZER AT  MONGLA  PORT FROM 2009-2010 TO 2016-2017.</t>
  </si>
  <si>
    <t>Statement of Turn Around Time of container ship and Conventional ship individually from 2004-2005 to 2016-2017.</t>
  </si>
  <si>
    <t>Discharg container  (Teus)</t>
  </si>
  <si>
    <t>Shipment container  (Teus)</t>
  </si>
  <si>
    <t>Total container (Teus)</t>
  </si>
  <si>
    <t>Container (Teus)</t>
  </si>
  <si>
    <t xml:space="preserve">STATEMENT SHOWING  COMMODITY-WISE CARGO RECEIVED AT </t>
  </si>
  <si>
    <t>ROOSEVELT JETTY, KHULNA, FROM 2004-2005 to 2016-2017.</t>
  </si>
  <si>
    <t>Food Grain</t>
  </si>
  <si>
    <t>Flyash</t>
  </si>
  <si>
    <t>Gypsum</t>
  </si>
  <si>
    <t>Stone</t>
  </si>
  <si>
    <t>Soyabin</t>
  </si>
  <si>
    <t>Cement</t>
  </si>
  <si>
    <t>Betel nut</t>
  </si>
  <si>
    <t>CON: PAGE –  10</t>
  </si>
  <si>
    <t>Page no - 10</t>
  </si>
  <si>
    <t xml:space="preserve">2016-2017                                                        </t>
  </si>
  <si>
    <t xml:space="preserve">2016-2017                                                   </t>
  </si>
  <si>
    <t>July to June'2017 Bolder =</t>
  </si>
  <si>
    <t xml:space="preserve"> June'2017 Bolder =</t>
  </si>
  <si>
    <t xml:space="preserve">2016-2017                                                         </t>
  </si>
  <si>
    <t xml:space="preserve">2016-2017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</si>
</sst>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1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u val="single"/>
      <sz val="11"/>
      <name val="Arial"/>
      <family val="2"/>
    </font>
    <font>
      <u val="single"/>
      <sz val="8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name val="SutonnyMJ"/>
      <family val="0"/>
    </font>
    <font>
      <b/>
      <sz val="12"/>
      <name val="Times New Roman"/>
      <family val="1"/>
    </font>
    <font>
      <b/>
      <u val="single"/>
      <sz val="11"/>
      <name val="SutonnyMJ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" fontId="0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workbookViewId="0" topLeftCell="D4">
      <selection activeCell="G13" sqref="G13"/>
    </sheetView>
  </sheetViews>
  <sheetFormatPr defaultColWidth="9.140625" defaultRowHeight="12.75"/>
  <cols>
    <col min="1" max="1" width="18.28125" style="34" customWidth="1"/>
    <col min="2" max="2" width="10.00390625" style="34" customWidth="1"/>
    <col min="3" max="3" width="9.00390625" style="34" customWidth="1"/>
    <col min="4" max="4" width="10.00390625" style="61" customWidth="1"/>
    <col min="5" max="5" width="10.00390625" style="34" customWidth="1"/>
    <col min="6" max="6" width="8.7109375" style="34" customWidth="1"/>
    <col min="7" max="7" width="10.8515625" style="34" customWidth="1"/>
    <col min="8" max="8" width="9.140625" style="34" customWidth="1"/>
    <col min="9" max="10" width="8.8515625" style="34" customWidth="1"/>
    <col min="11" max="11" width="9.140625" style="34" customWidth="1"/>
    <col min="12" max="12" width="7.7109375" style="34" customWidth="1"/>
    <col min="13" max="13" width="10.00390625" style="34" customWidth="1"/>
    <col min="14" max="14" width="8.8515625" style="34" customWidth="1"/>
    <col min="15" max="15" width="8.00390625" style="34" customWidth="1"/>
    <col min="16" max="16" width="10.00390625" style="34" customWidth="1"/>
    <col min="17" max="17" width="13.57421875" style="34" customWidth="1"/>
    <col min="18" max="16384" width="9.140625" style="34" customWidth="1"/>
  </cols>
  <sheetData>
    <row r="1" spans="1:17" ht="15.75">
      <c r="A1" s="110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3" spans="1:17" ht="18.75">
      <c r="A3" s="111" t="s">
        <v>138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33.75" customHeight="1">
      <c r="A4" s="103" t="s">
        <v>139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7" customHeight="1">
      <c r="A5" s="57"/>
      <c r="O5" s="104" t="s">
        <v>111</v>
      </c>
      <c r="P5" s="104"/>
      <c r="Q5" s="104"/>
    </row>
    <row r="6" spans="1:17" s="59" customFormat="1" ht="21.75" customHeight="1">
      <c r="A6" s="105" t="s">
        <v>1</v>
      </c>
      <c r="B6" s="107" t="s">
        <v>140</v>
      </c>
      <c r="C6" s="108"/>
      <c r="D6" s="109"/>
      <c r="E6" s="105" t="s">
        <v>141</v>
      </c>
      <c r="F6" s="105" t="s">
        <v>25</v>
      </c>
      <c r="G6" s="105" t="s">
        <v>30</v>
      </c>
      <c r="H6" s="105" t="s">
        <v>142</v>
      </c>
      <c r="I6" s="105" t="s">
        <v>143</v>
      </c>
      <c r="J6" s="105" t="s">
        <v>144</v>
      </c>
      <c r="K6" s="105" t="s">
        <v>145</v>
      </c>
      <c r="L6" s="105" t="s">
        <v>17</v>
      </c>
      <c r="M6" s="105" t="s">
        <v>33</v>
      </c>
      <c r="N6" s="105" t="s">
        <v>15</v>
      </c>
      <c r="O6" s="105" t="s">
        <v>32</v>
      </c>
      <c r="P6" s="105" t="s">
        <v>27</v>
      </c>
      <c r="Q6" s="105" t="s">
        <v>5</v>
      </c>
    </row>
    <row r="7" spans="1:17" s="59" customFormat="1" ht="24.75" customHeight="1">
      <c r="A7" s="106"/>
      <c r="B7" s="16" t="s">
        <v>95</v>
      </c>
      <c r="C7" s="16" t="s">
        <v>34</v>
      </c>
      <c r="D7" s="43" t="s">
        <v>5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s="59" customFormat="1" ht="21" customHeight="1">
      <c r="A8" s="54" t="s">
        <v>19</v>
      </c>
      <c r="B8" s="16">
        <v>26553</v>
      </c>
      <c r="C8" s="16">
        <v>9330</v>
      </c>
      <c r="D8" s="43">
        <f>SUM(B8:C8)</f>
        <v>35883</v>
      </c>
      <c r="E8" s="16">
        <v>4291</v>
      </c>
      <c r="F8" s="16">
        <v>3315</v>
      </c>
      <c r="G8" s="16">
        <v>20</v>
      </c>
      <c r="H8" s="16">
        <v>29940</v>
      </c>
      <c r="I8" s="16">
        <v>0</v>
      </c>
      <c r="J8" s="16">
        <v>530</v>
      </c>
      <c r="K8" s="16">
        <v>4850</v>
      </c>
      <c r="L8" s="16">
        <v>0</v>
      </c>
      <c r="M8" s="16">
        <v>0</v>
      </c>
      <c r="N8" s="16">
        <v>29655</v>
      </c>
      <c r="O8" s="16">
        <v>0</v>
      </c>
      <c r="P8" s="16">
        <v>15919</v>
      </c>
      <c r="Q8" s="16">
        <f>SUM(D8:P8)</f>
        <v>124403</v>
      </c>
    </row>
    <row r="9" spans="1:17" s="59" customFormat="1" ht="21" customHeight="1">
      <c r="A9" s="54" t="s">
        <v>20</v>
      </c>
      <c r="B9" s="16">
        <v>12629</v>
      </c>
      <c r="C9" s="16">
        <v>0</v>
      </c>
      <c r="D9" s="43">
        <f aca="true" t="shared" si="0" ref="D9:D20">SUM(B9:C9)</f>
        <v>12629</v>
      </c>
      <c r="E9" s="16">
        <v>4691</v>
      </c>
      <c r="F9" s="16">
        <v>0</v>
      </c>
      <c r="G9" s="16">
        <v>0</v>
      </c>
      <c r="H9" s="16">
        <v>14516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8843</v>
      </c>
      <c r="O9" s="16">
        <v>0</v>
      </c>
      <c r="P9" s="16">
        <v>6248</v>
      </c>
      <c r="Q9" s="16">
        <f aca="true" t="shared" si="1" ref="Q9:Q20">SUM(D9:P9)</f>
        <v>46927</v>
      </c>
    </row>
    <row r="10" spans="1:17" s="59" customFormat="1" ht="21" customHeight="1">
      <c r="A10" s="54" t="s">
        <v>21</v>
      </c>
      <c r="B10" s="16">
        <v>19806</v>
      </c>
      <c r="C10" s="16">
        <v>0</v>
      </c>
      <c r="D10" s="43">
        <f t="shared" si="0"/>
        <v>19806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1064</v>
      </c>
      <c r="N10" s="16">
        <v>5288</v>
      </c>
      <c r="O10" s="16">
        <v>0</v>
      </c>
      <c r="P10" s="16">
        <v>9396</v>
      </c>
      <c r="Q10" s="16">
        <f t="shared" si="1"/>
        <v>35554</v>
      </c>
    </row>
    <row r="11" spans="1:17" s="59" customFormat="1" ht="21" customHeight="1">
      <c r="A11" s="54" t="s">
        <v>22</v>
      </c>
      <c r="B11" s="16">
        <v>8995</v>
      </c>
      <c r="C11" s="16">
        <v>20567</v>
      </c>
      <c r="D11" s="43">
        <f t="shared" si="0"/>
        <v>29562</v>
      </c>
      <c r="E11" s="16">
        <v>2316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5642</v>
      </c>
      <c r="N11" s="16">
        <v>4976</v>
      </c>
      <c r="O11" s="16">
        <v>0</v>
      </c>
      <c r="P11" s="16">
        <v>2779</v>
      </c>
      <c r="Q11" s="16">
        <f t="shared" si="1"/>
        <v>45275</v>
      </c>
    </row>
    <row r="12" spans="1:17" s="59" customFormat="1" ht="21" customHeight="1">
      <c r="A12" s="54" t="s">
        <v>23</v>
      </c>
      <c r="B12" s="16">
        <v>44667</v>
      </c>
      <c r="C12" s="16">
        <v>21307</v>
      </c>
      <c r="D12" s="43">
        <f t="shared" si="0"/>
        <v>65974</v>
      </c>
      <c r="E12" s="16">
        <v>8891</v>
      </c>
      <c r="F12" s="16">
        <v>122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1533</v>
      </c>
      <c r="M12" s="16">
        <v>28695</v>
      </c>
      <c r="N12" s="16">
        <v>0</v>
      </c>
      <c r="O12" s="16">
        <v>0</v>
      </c>
      <c r="P12" s="16">
        <v>5222</v>
      </c>
      <c r="Q12" s="16">
        <f t="shared" si="1"/>
        <v>110437</v>
      </c>
    </row>
    <row r="13" spans="1:17" s="59" customFormat="1" ht="21" customHeight="1">
      <c r="A13" s="54" t="s">
        <v>68</v>
      </c>
      <c r="B13" s="16">
        <v>54651</v>
      </c>
      <c r="C13" s="16">
        <v>5911</v>
      </c>
      <c r="D13" s="43">
        <f t="shared" si="0"/>
        <v>60562</v>
      </c>
      <c r="E13" s="16">
        <v>28344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31410</v>
      </c>
      <c r="N13" s="16">
        <v>0</v>
      </c>
      <c r="O13" s="16">
        <v>0</v>
      </c>
      <c r="P13" s="16">
        <v>13384</v>
      </c>
      <c r="Q13" s="16">
        <f t="shared" si="1"/>
        <v>133700</v>
      </c>
    </row>
    <row r="14" spans="1:17" s="59" customFormat="1" ht="21" customHeight="1">
      <c r="A14" s="54" t="s">
        <v>84</v>
      </c>
      <c r="B14" s="16">
        <v>50638</v>
      </c>
      <c r="C14" s="16">
        <v>73584</v>
      </c>
      <c r="D14" s="43">
        <f t="shared" si="0"/>
        <v>124222</v>
      </c>
      <c r="E14" s="16">
        <v>3760</v>
      </c>
      <c r="F14" s="16">
        <v>0</v>
      </c>
      <c r="G14" s="16">
        <v>1742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112235</v>
      </c>
      <c r="N14" s="16">
        <v>0</v>
      </c>
      <c r="O14" s="16">
        <v>0</v>
      </c>
      <c r="P14" s="16">
        <v>608</v>
      </c>
      <c r="Q14" s="16">
        <f t="shared" si="1"/>
        <v>242567</v>
      </c>
    </row>
    <row r="15" spans="1:17" s="59" customFormat="1" ht="21" customHeight="1">
      <c r="A15" s="54" t="s">
        <v>104</v>
      </c>
      <c r="B15" s="16">
        <v>44604</v>
      </c>
      <c r="C15" s="16">
        <v>29173</v>
      </c>
      <c r="D15" s="43">
        <f t="shared" si="0"/>
        <v>73777</v>
      </c>
      <c r="E15" s="16">
        <v>534</v>
      </c>
      <c r="F15" s="16">
        <v>0</v>
      </c>
      <c r="G15" s="16">
        <v>20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178472</v>
      </c>
      <c r="N15" s="16">
        <v>0</v>
      </c>
      <c r="O15" s="16">
        <v>0</v>
      </c>
      <c r="P15" s="16">
        <v>197</v>
      </c>
      <c r="Q15" s="16">
        <f t="shared" si="1"/>
        <v>253000</v>
      </c>
    </row>
    <row r="16" spans="1:17" s="59" customFormat="1" ht="21" customHeight="1">
      <c r="A16" s="54" t="s">
        <v>103</v>
      </c>
      <c r="B16" s="16">
        <v>44010</v>
      </c>
      <c r="C16" s="16">
        <v>23164</v>
      </c>
      <c r="D16" s="43">
        <f t="shared" si="0"/>
        <v>67174</v>
      </c>
      <c r="E16" s="16">
        <v>1705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240769</v>
      </c>
      <c r="N16" s="16">
        <v>3481</v>
      </c>
      <c r="O16" s="16">
        <v>0</v>
      </c>
      <c r="P16" s="16">
        <v>7</v>
      </c>
      <c r="Q16" s="16">
        <f t="shared" si="1"/>
        <v>313136</v>
      </c>
    </row>
    <row r="17" spans="1:17" s="59" customFormat="1" ht="21" customHeight="1">
      <c r="A17" s="54" t="s">
        <v>112</v>
      </c>
      <c r="B17" s="16">
        <v>83900</v>
      </c>
      <c r="C17" s="16">
        <v>16986</v>
      </c>
      <c r="D17" s="43">
        <f t="shared" si="0"/>
        <v>100886</v>
      </c>
      <c r="E17" s="16">
        <v>1018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16</v>
      </c>
      <c r="M17" s="16">
        <v>222053</v>
      </c>
      <c r="N17" s="16">
        <v>0</v>
      </c>
      <c r="O17" s="16">
        <v>473</v>
      </c>
      <c r="P17" s="16">
        <v>171</v>
      </c>
      <c r="Q17" s="16">
        <f t="shared" si="1"/>
        <v>324617</v>
      </c>
    </row>
    <row r="18" spans="1:17" s="59" customFormat="1" ht="21" customHeight="1">
      <c r="A18" s="54" t="s">
        <v>120</v>
      </c>
      <c r="B18" s="16">
        <v>22342</v>
      </c>
      <c r="C18" s="16">
        <v>5775</v>
      </c>
      <c r="D18" s="43">
        <f t="shared" si="0"/>
        <v>28117</v>
      </c>
      <c r="E18" s="16">
        <v>0</v>
      </c>
      <c r="F18" s="16">
        <v>0</v>
      </c>
      <c r="G18" s="16">
        <v>161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305294</v>
      </c>
      <c r="N18" s="16">
        <v>0</v>
      </c>
      <c r="O18" s="16">
        <v>1098</v>
      </c>
      <c r="P18" s="16">
        <v>45</v>
      </c>
      <c r="Q18" s="16">
        <f t="shared" si="1"/>
        <v>334715</v>
      </c>
    </row>
    <row r="19" spans="1:17" s="59" customFormat="1" ht="21" customHeight="1">
      <c r="A19" s="54" t="s">
        <v>125</v>
      </c>
      <c r="B19" s="16">
        <v>34400</v>
      </c>
      <c r="C19" s="16">
        <v>1215</v>
      </c>
      <c r="D19" s="43">
        <f t="shared" si="0"/>
        <v>35615</v>
      </c>
      <c r="E19" s="16">
        <v>0</v>
      </c>
      <c r="F19" s="16">
        <v>0</v>
      </c>
      <c r="G19" s="16">
        <v>0</v>
      </c>
      <c r="H19" s="16">
        <v>0</v>
      </c>
      <c r="I19" s="16">
        <v>2274</v>
      </c>
      <c r="J19" s="16">
        <v>0</v>
      </c>
      <c r="K19" s="16">
        <v>600</v>
      </c>
      <c r="L19" s="16">
        <v>0</v>
      </c>
      <c r="M19" s="16">
        <v>299071</v>
      </c>
      <c r="N19" s="16">
        <v>0</v>
      </c>
      <c r="O19" s="16">
        <v>106</v>
      </c>
      <c r="P19" s="16">
        <v>55</v>
      </c>
      <c r="Q19" s="16">
        <f t="shared" si="1"/>
        <v>337721</v>
      </c>
    </row>
    <row r="20" spans="1:17" s="59" customFormat="1" ht="30" customHeight="1">
      <c r="A20" s="54" t="s">
        <v>154</v>
      </c>
      <c r="B20" s="16">
        <v>16930</v>
      </c>
      <c r="C20" s="16">
        <v>4859</v>
      </c>
      <c r="D20" s="43">
        <f t="shared" si="0"/>
        <v>21789</v>
      </c>
      <c r="E20" s="16">
        <v>0</v>
      </c>
      <c r="F20" s="16">
        <v>0</v>
      </c>
      <c r="G20" s="16">
        <v>2</v>
      </c>
      <c r="H20" s="16">
        <v>0</v>
      </c>
      <c r="I20" s="16">
        <v>26846</v>
      </c>
      <c r="J20" s="16">
        <v>0</v>
      </c>
      <c r="K20" s="16">
        <v>0</v>
      </c>
      <c r="L20" s="16">
        <v>0</v>
      </c>
      <c r="M20" s="16">
        <v>291055</v>
      </c>
      <c r="N20" s="16">
        <v>0</v>
      </c>
      <c r="O20" s="16">
        <v>88</v>
      </c>
      <c r="P20" s="16">
        <v>19</v>
      </c>
      <c r="Q20" s="16">
        <f t="shared" si="1"/>
        <v>339799</v>
      </c>
    </row>
    <row r="21" spans="1:17" ht="34.5" customHeight="1">
      <c r="A21" s="60"/>
      <c r="B21" s="60"/>
      <c r="C21" s="60"/>
      <c r="D21" s="62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</row>
    <row r="22" spans="1:17" ht="20.25" customHeight="1">
      <c r="A22" s="60"/>
      <c r="B22" s="60"/>
      <c r="C22" s="60"/>
      <c r="D22" s="62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20.25" customHeight="1">
      <c r="A23" s="60"/>
      <c r="B23" s="60"/>
      <c r="C23" s="60"/>
      <c r="D23" s="62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ht="20.25" customHeight="1">
      <c r="A24" s="18"/>
    </row>
  </sheetData>
  <mergeCells count="19">
    <mergeCell ref="A1:Q1"/>
    <mergeCell ref="N6:N7"/>
    <mergeCell ref="O6:O7"/>
    <mergeCell ref="P6:P7"/>
    <mergeCell ref="Q6:Q7"/>
    <mergeCell ref="J6:J7"/>
    <mergeCell ref="K6:K7"/>
    <mergeCell ref="L6:L7"/>
    <mergeCell ref="M6:M7"/>
    <mergeCell ref="A3:Q3"/>
    <mergeCell ref="A4:Q4"/>
    <mergeCell ref="O5:Q5"/>
    <mergeCell ref="A6:A7"/>
    <mergeCell ref="B6:D6"/>
    <mergeCell ref="E6:E7"/>
    <mergeCell ref="F6:F7"/>
    <mergeCell ref="G6:G7"/>
    <mergeCell ref="H6:H7"/>
    <mergeCell ref="I6:I7"/>
  </mergeCells>
  <printOptions horizontalCentered="1"/>
  <pageMargins left="0.25" right="0.25" top="0.5" bottom="0.5" header="0.5" footer="0.5"/>
  <pageSetup horizontalDpi="600" verticalDpi="600" orientation="landscape" paperSize="5" r:id="rId1"/>
  <headerFooter alignWithMargins="0"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10">
      <selection activeCell="A23" sqref="A23:J25"/>
    </sheetView>
  </sheetViews>
  <sheetFormatPr defaultColWidth="9.140625" defaultRowHeight="12.75"/>
  <cols>
    <col min="1" max="1" width="19.421875" style="8" customWidth="1"/>
    <col min="2" max="2" width="15.421875" style="8" customWidth="1"/>
    <col min="3" max="3" width="16.140625" style="8" customWidth="1"/>
    <col min="4" max="7" width="15.421875" style="8" customWidth="1"/>
    <col min="8" max="8" width="17.57421875" style="8" customWidth="1"/>
    <col min="9" max="9" width="17.8515625" style="8" customWidth="1"/>
    <col min="10" max="10" width="19.00390625" style="8" customWidth="1"/>
    <col min="11" max="16384" width="16.7109375" style="8" customWidth="1"/>
  </cols>
  <sheetData>
    <row r="1" spans="1:10" ht="21" customHeight="1">
      <c r="A1" s="152" t="s">
        <v>100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7.25" customHeight="1">
      <c r="A2" s="151" t="s">
        <v>0</v>
      </c>
      <c r="B2" s="151"/>
      <c r="C2" s="151"/>
      <c r="D2" s="151"/>
      <c r="E2" s="151"/>
      <c r="F2" s="151"/>
      <c r="G2" s="151"/>
      <c r="H2" s="151"/>
      <c r="I2" s="151"/>
      <c r="J2" s="151"/>
    </row>
    <row r="3" ht="4.5" customHeight="1">
      <c r="A3" s="6"/>
    </row>
    <row r="4" spans="1:10" ht="22.5" customHeight="1">
      <c r="A4" s="90" t="s">
        <v>126</v>
      </c>
      <c r="B4" s="90"/>
      <c r="C4" s="90"/>
      <c r="D4" s="90"/>
      <c r="E4" s="90"/>
      <c r="F4" s="90"/>
      <c r="G4" s="90"/>
      <c r="H4" s="90"/>
      <c r="I4" s="90"/>
      <c r="J4" s="90"/>
    </row>
    <row r="5" ht="10.5" customHeight="1">
      <c r="A5" s="6"/>
    </row>
    <row r="6" spans="1:10" s="10" customFormat="1" ht="12.75" customHeight="1">
      <c r="A6" s="101" t="s">
        <v>1</v>
      </c>
      <c r="B6" s="101" t="s">
        <v>2</v>
      </c>
      <c r="C6" s="101"/>
      <c r="D6" s="101"/>
      <c r="E6" s="101" t="s">
        <v>3</v>
      </c>
      <c r="F6" s="101"/>
      <c r="G6" s="101"/>
      <c r="H6" s="101" t="s">
        <v>114</v>
      </c>
      <c r="I6" s="101" t="s">
        <v>115</v>
      </c>
      <c r="J6" s="102" t="s">
        <v>116</v>
      </c>
    </row>
    <row r="7" spans="1:10" s="10" customFormat="1" ht="9" customHeight="1">
      <c r="A7" s="101"/>
      <c r="B7" s="101"/>
      <c r="C7" s="101"/>
      <c r="D7" s="101"/>
      <c r="E7" s="101"/>
      <c r="F7" s="101"/>
      <c r="G7" s="101"/>
      <c r="H7" s="101"/>
      <c r="I7" s="101"/>
      <c r="J7" s="102"/>
    </row>
    <row r="8" spans="1:10" s="10" customFormat="1" ht="60">
      <c r="A8" s="101"/>
      <c r="B8" s="7" t="s">
        <v>4</v>
      </c>
      <c r="C8" s="7" t="s">
        <v>69</v>
      </c>
      <c r="D8" s="9" t="s">
        <v>5</v>
      </c>
      <c r="E8" s="7" t="s">
        <v>4</v>
      </c>
      <c r="F8" s="7" t="s">
        <v>69</v>
      </c>
      <c r="G8" s="9" t="s">
        <v>5</v>
      </c>
      <c r="H8" s="101"/>
      <c r="I8" s="101"/>
      <c r="J8" s="102"/>
    </row>
    <row r="9" spans="1:10" s="6" customFormat="1" ht="17.25" customHeight="1">
      <c r="A9" s="7" t="s">
        <v>6</v>
      </c>
      <c r="B9" s="7">
        <v>142</v>
      </c>
      <c r="C9" s="7">
        <v>313</v>
      </c>
      <c r="D9" s="9">
        <f aca="true" t="shared" si="0" ref="D9:D15">SUM(B9:C9)</f>
        <v>455</v>
      </c>
      <c r="E9" s="7">
        <v>144</v>
      </c>
      <c r="F9" s="7">
        <v>310</v>
      </c>
      <c r="G9" s="9">
        <f aca="true" t="shared" si="1" ref="G9:G17">SUM(E9:F9)</f>
        <v>454</v>
      </c>
      <c r="H9" s="9">
        <f>Sheet2!V13</f>
        <v>1254374</v>
      </c>
      <c r="I9" s="9">
        <f>Sheet3!Q7</f>
        <v>221798</v>
      </c>
      <c r="J9" s="9">
        <f>SUM(H9:I9)</f>
        <v>1476172</v>
      </c>
    </row>
    <row r="10" spans="1:10" s="6" customFormat="1" ht="17.25" customHeight="1">
      <c r="A10" s="7" t="s">
        <v>7</v>
      </c>
      <c r="B10" s="7">
        <v>131</v>
      </c>
      <c r="C10" s="7">
        <v>254</v>
      </c>
      <c r="D10" s="9">
        <f t="shared" si="0"/>
        <v>385</v>
      </c>
      <c r="E10" s="7">
        <v>131</v>
      </c>
      <c r="F10" s="7">
        <v>260</v>
      </c>
      <c r="G10" s="9">
        <f t="shared" si="1"/>
        <v>391</v>
      </c>
      <c r="H10" s="9">
        <f>Sheet2!V14</f>
        <v>1215072</v>
      </c>
      <c r="I10" s="9">
        <f>Sheet3!Q8</f>
        <v>267572</v>
      </c>
      <c r="J10" s="9">
        <f>SUM(H10:I10)</f>
        <v>1482644</v>
      </c>
    </row>
    <row r="11" spans="1:10" s="6" customFormat="1" ht="17.25" customHeight="1">
      <c r="A11" s="7" t="s">
        <v>8</v>
      </c>
      <c r="B11" s="7">
        <v>110</v>
      </c>
      <c r="C11" s="7">
        <v>83</v>
      </c>
      <c r="D11" s="9">
        <f t="shared" si="0"/>
        <v>193</v>
      </c>
      <c r="E11" s="7">
        <v>110</v>
      </c>
      <c r="F11" s="7">
        <v>83</v>
      </c>
      <c r="G11" s="9">
        <f t="shared" si="1"/>
        <v>193</v>
      </c>
      <c r="H11" s="9">
        <f>Sheet2!V15</f>
        <v>662263</v>
      </c>
      <c r="I11" s="9">
        <f>Sheet3!Q9</f>
        <v>252112</v>
      </c>
      <c r="J11" s="9">
        <f>SUM(H11:I11)</f>
        <v>914375</v>
      </c>
    </row>
    <row r="12" spans="1:10" s="6" customFormat="1" ht="17.25" customHeight="1">
      <c r="A12" s="7" t="s">
        <v>9</v>
      </c>
      <c r="B12" s="7">
        <v>95</v>
      </c>
      <c r="C12" s="7">
        <v>33</v>
      </c>
      <c r="D12" s="9">
        <f t="shared" si="0"/>
        <v>128</v>
      </c>
      <c r="E12" s="7">
        <v>93</v>
      </c>
      <c r="F12" s="7">
        <v>33</v>
      </c>
      <c r="G12" s="9">
        <f t="shared" si="1"/>
        <v>126</v>
      </c>
      <c r="H12" s="9">
        <f>Sheet2!V16</f>
        <v>518309</v>
      </c>
      <c r="I12" s="9">
        <f>Sheet3!Q10</f>
        <v>204525</v>
      </c>
      <c r="J12" s="9">
        <f>SUM(H12:I12)</f>
        <v>722834</v>
      </c>
    </row>
    <row r="13" spans="1:10" s="10" customFormat="1" ht="17.25" customHeight="1">
      <c r="A13" s="7" t="s">
        <v>10</v>
      </c>
      <c r="B13" s="7">
        <v>139</v>
      </c>
      <c r="C13" s="7">
        <v>12</v>
      </c>
      <c r="D13" s="9">
        <f t="shared" si="0"/>
        <v>151</v>
      </c>
      <c r="E13" s="7">
        <v>140</v>
      </c>
      <c r="F13" s="7">
        <v>11</v>
      </c>
      <c r="G13" s="9">
        <f t="shared" si="1"/>
        <v>151</v>
      </c>
      <c r="H13" s="9">
        <f>Sheet2!V17</f>
        <v>929714</v>
      </c>
      <c r="I13" s="9">
        <f>Sheet3!Q11</f>
        <v>208112</v>
      </c>
      <c r="J13" s="9">
        <f>SUM(H13:I13)</f>
        <v>1137826</v>
      </c>
    </row>
    <row r="14" spans="1:10" s="10" customFormat="1" ht="17.25" customHeight="1">
      <c r="A14" s="7" t="s">
        <v>68</v>
      </c>
      <c r="B14" s="7">
        <v>156</v>
      </c>
      <c r="C14" s="7">
        <v>34</v>
      </c>
      <c r="D14" s="9">
        <f t="shared" si="0"/>
        <v>190</v>
      </c>
      <c r="E14" s="7">
        <v>153</v>
      </c>
      <c r="F14" s="7">
        <v>34</v>
      </c>
      <c r="G14" s="9">
        <f t="shared" si="1"/>
        <v>187</v>
      </c>
      <c r="H14" s="9">
        <f>Sheet2!V18</f>
        <v>1502050</v>
      </c>
      <c r="I14" s="9">
        <f>Sheet3!Q12</f>
        <v>147233</v>
      </c>
      <c r="J14" s="9">
        <f aca="true" t="shared" si="2" ref="J14:J20">SUM(H14:I14)</f>
        <v>1649283</v>
      </c>
    </row>
    <row r="15" spans="1:10" s="6" customFormat="1" ht="17.25" customHeight="1">
      <c r="A15" s="7" t="s">
        <v>84</v>
      </c>
      <c r="B15" s="7">
        <v>272</v>
      </c>
      <c r="C15" s="7">
        <v>30</v>
      </c>
      <c r="D15" s="9">
        <f t="shared" si="0"/>
        <v>302</v>
      </c>
      <c r="E15" s="7">
        <v>268</v>
      </c>
      <c r="F15" s="7">
        <v>30</v>
      </c>
      <c r="G15" s="9">
        <f t="shared" si="1"/>
        <v>298</v>
      </c>
      <c r="H15" s="9">
        <f>Sheet2!V19</f>
        <v>2529853</v>
      </c>
      <c r="I15" s="9">
        <f>Sheet3!Q13</f>
        <v>166418</v>
      </c>
      <c r="J15" s="9">
        <f t="shared" si="2"/>
        <v>2696271</v>
      </c>
    </row>
    <row r="16" spans="1:10" s="6" customFormat="1" ht="17.25" customHeight="1">
      <c r="A16" s="7" t="s">
        <v>102</v>
      </c>
      <c r="B16" s="7">
        <v>234</v>
      </c>
      <c r="C16" s="7">
        <v>31</v>
      </c>
      <c r="D16" s="9">
        <f aca="true" t="shared" si="3" ref="D16:D21">SUM(B16:C16)</f>
        <v>265</v>
      </c>
      <c r="E16" s="7">
        <v>239</v>
      </c>
      <c r="F16" s="7">
        <v>29</v>
      </c>
      <c r="G16" s="9">
        <f t="shared" si="1"/>
        <v>268</v>
      </c>
      <c r="H16" s="9">
        <f>Sheet2!V20</f>
        <v>2482432</v>
      </c>
      <c r="I16" s="9">
        <f>Sheet3!Q14</f>
        <v>137465</v>
      </c>
      <c r="J16" s="9">
        <f t="shared" si="2"/>
        <v>2619897</v>
      </c>
    </row>
    <row r="17" spans="1:10" s="10" customFormat="1" ht="17.25" customHeight="1">
      <c r="A17" s="7" t="s">
        <v>103</v>
      </c>
      <c r="B17" s="7">
        <v>282</v>
      </c>
      <c r="C17" s="7">
        <v>56</v>
      </c>
      <c r="D17" s="9">
        <f t="shared" si="3"/>
        <v>338</v>
      </c>
      <c r="E17" s="7">
        <v>275</v>
      </c>
      <c r="F17" s="7">
        <v>55</v>
      </c>
      <c r="G17" s="9">
        <f t="shared" si="1"/>
        <v>330</v>
      </c>
      <c r="H17" s="9">
        <f>Sheet2!V21</f>
        <v>2946222</v>
      </c>
      <c r="I17" s="9">
        <f>Sheet3!Q15</f>
        <v>201352</v>
      </c>
      <c r="J17" s="9">
        <f t="shared" si="2"/>
        <v>3147574</v>
      </c>
    </row>
    <row r="18" spans="1:10" s="10" customFormat="1" ht="17.25" customHeight="1">
      <c r="A18" s="7" t="s">
        <v>112</v>
      </c>
      <c r="B18" s="7">
        <v>345</v>
      </c>
      <c r="C18" s="7">
        <v>2</v>
      </c>
      <c r="D18" s="9">
        <f t="shared" si="3"/>
        <v>347</v>
      </c>
      <c r="E18" s="7">
        <v>354</v>
      </c>
      <c r="F18" s="7">
        <v>2</v>
      </c>
      <c r="G18" s="9">
        <f>SUM(E18:F18)</f>
        <v>356</v>
      </c>
      <c r="H18" s="11">
        <f>Sheet2!V22</f>
        <v>3402402</v>
      </c>
      <c r="I18" s="11">
        <f>Sheet3!Q16</f>
        <v>141547</v>
      </c>
      <c r="J18" s="11">
        <f t="shared" si="2"/>
        <v>3543949</v>
      </c>
    </row>
    <row r="19" spans="1:10" s="10" customFormat="1" ht="17.25" customHeight="1">
      <c r="A19" s="7" t="s">
        <v>120</v>
      </c>
      <c r="B19" s="7">
        <v>416</v>
      </c>
      <c r="C19" s="7">
        <v>86</v>
      </c>
      <c r="D19" s="9">
        <f t="shared" si="3"/>
        <v>502</v>
      </c>
      <c r="E19" s="7">
        <v>406</v>
      </c>
      <c r="F19" s="7">
        <v>86</v>
      </c>
      <c r="G19" s="9">
        <f>SUM(E19:F19)</f>
        <v>492</v>
      </c>
      <c r="H19" s="11">
        <f>Sheet2!V23</f>
        <v>4429449</v>
      </c>
      <c r="I19" s="11">
        <f>Sheet3!Q17</f>
        <v>100830</v>
      </c>
      <c r="J19" s="11">
        <f>SUM(H19:I19)</f>
        <v>4530279</v>
      </c>
    </row>
    <row r="20" spans="1:10" s="10" customFormat="1" ht="17.25" customHeight="1">
      <c r="A20" s="7" t="s">
        <v>125</v>
      </c>
      <c r="B20" s="7">
        <v>482</v>
      </c>
      <c r="C20" s="7">
        <v>154</v>
      </c>
      <c r="D20" s="9">
        <f t="shared" si="3"/>
        <v>636</v>
      </c>
      <c r="E20" s="7">
        <v>488</v>
      </c>
      <c r="F20" s="7">
        <v>154</v>
      </c>
      <c r="G20" s="9">
        <f>SUM(E20:F20)</f>
        <v>642</v>
      </c>
      <c r="H20" s="11">
        <f>Sheet2!V24</f>
        <v>5709664</v>
      </c>
      <c r="I20" s="11">
        <f>Sheet3!Q18</f>
        <v>87857</v>
      </c>
      <c r="J20" s="11">
        <f t="shared" si="2"/>
        <v>5797521</v>
      </c>
    </row>
    <row r="21" spans="1:10" ht="22.5" customHeight="1">
      <c r="A21" s="54" t="s">
        <v>150</v>
      </c>
      <c r="B21" s="7">
        <v>623</v>
      </c>
      <c r="C21" s="7">
        <v>236</v>
      </c>
      <c r="D21" s="9">
        <f t="shared" si="3"/>
        <v>859</v>
      </c>
      <c r="E21" s="7">
        <v>620</v>
      </c>
      <c r="F21" s="7">
        <v>236</v>
      </c>
      <c r="G21" s="9">
        <f>SUM(E21:F21)</f>
        <v>856</v>
      </c>
      <c r="H21" s="11">
        <f>Sheet2!V25</f>
        <v>7428105</v>
      </c>
      <c r="I21" s="11">
        <f>Sheet3!Q19</f>
        <v>85622</v>
      </c>
      <c r="J21" s="11">
        <f>SUM(H21:I21)</f>
        <v>7513727</v>
      </c>
    </row>
    <row r="22" ht="13.5" customHeight="1"/>
    <row r="23" spans="1:10" ht="18" customHeight="1">
      <c r="A23" s="153"/>
      <c r="B23" s="154"/>
      <c r="C23" s="154"/>
      <c r="D23" s="154"/>
      <c r="E23" s="154"/>
      <c r="F23" s="154"/>
      <c r="G23" s="154"/>
      <c r="H23" s="154"/>
      <c r="I23" s="154"/>
      <c r="J23" s="154"/>
    </row>
    <row r="24" spans="1:10" ht="17.25" customHeight="1">
      <c r="A24" s="154"/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ht="18" customHeight="1" hidden="1">
      <c r="A25" s="154"/>
      <c r="B25" s="154"/>
      <c r="C25" s="154"/>
      <c r="D25" s="154"/>
      <c r="E25" s="154"/>
      <c r="F25" s="154"/>
      <c r="G25" s="154"/>
      <c r="H25" s="154"/>
      <c r="I25" s="154"/>
      <c r="J25" s="154"/>
    </row>
    <row r="26" ht="18" customHeight="1"/>
    <row r="27" ht="18.75" customHeight="1"/>
    <row r="29" spans="1:10" ht="13.5" customHeight="1">
      <c r="A29" s="95" t="s">
        <v>70</v>
      </c>
      <c r="B29" s="95"/>
      <c r="C29" s="95"/>
      <c r="D29" s="95"/>
      <c r="E29" s="95"/>
      <c r="F29" s="95"/>
      <c r="G29" s="95"/>
      <c r="H29" s="95"/>
      <c r="I29" s="95"/>
      <c r="J29" s="95"/>
    </row>
    <row r="36" ht="12.75" customHeight="1"/>
    <row r="37" ht="12.75" customHeight="1"/>
  </sheetData>
  <mergeCells count="11">
    <mergeCell ref="A23:J25"/>
    <mergeCell ref="A29:J29"/>
    <mergeCell ref="A2:J2"/>
    <mergeCell ref="A1:J1"/>
    <mergeCell ref="H6:H8"/>
    <mergeCell ref="I6:I8"/>
    <mergeCell ref="J6:J8"/>
    <mergeCell ref="A4:J4"/>
    <mergeCell ref="A6:A8"/>
    <mergeCell ref="B6:D7"/>
    <mergeCell ref="E6:G7"/>
  </mergeCells>
  <printOptions horizontalCentered="1"/>
  <pageMargins left="0.5" right="0.5" top="0.25" bottom="0.5" header="0.5" footer="0.5"/>
  <pageSetup horizontalDpi="600" verticalDpi="600" orientation="landscape" paperSize="5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workbookViewId="0" topLeftCell="B7">
      <selection activeCell="E19" sqref="E19"/>
    </sheetView>
  </sheetViews>
  <sheetFormatPr defaultColWidth="9.140625" defaultRowHeight="12.75"/>
  <cols>
    <col min="1" max="1" width="20.421875" style="27" customWidth="1"/>
    <col min="2" max="2" width="9.28125" style="27" customWidth="1"/>
    <col min="3" max="3" width="17.140625" style="27" customWidth="1"/>
    <col min="4" max="4" width="9.421875" style="27" customWidth="1"/>
    <col min="5" max="5" width="18.00390625" style="27" customWidth="1"/>
    <col min="6" max="6" width="11.00390625" style="27" customWidth="1"/>
    <col min="7" max="7" width="17.421875" style="27" customWidth="1"/>
    <col min="8" max="8" width="10.57421875" style="27" customWidth="1"/>
    <col min="9" max="9" width="17.140625" style="27" customWidth="1"/>
    <col min="10" max="10" width="11.57421875" style="27" customWidth="1"/>
    <col min="11" max="11" width="17.00390625" style="27" customWidth="1"/>
    <col min="12" max="16384" width="9.140625" style="27" customWidth="1"/>
  </cols>
  <sheetData>
    <row r="1" spans="1:11" ht="15.7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4" spans="1:11" ht="18.75">
      <c r="A4" s="116" t="s">
        <v>132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6" ht="19.5" customHeight="1"/>
    <row r="7" spans="1:11" s="45" customFormat="1" ht="22.5" customHeight="1">
      <c r="A7" s="117" t="s">
        <v>1</v>
      </c>
      <c r="B7" s="118" t="s">
        <v>91</v>
      </c>
      <c r="C7" s="119"/>
      <c r="D7" s="119"/>
      <c r="E7" s="119"/>
      <c r="F7" s="119"/>
      <c r="G7" s="120"/>
      <c r="H7" s="121" t="s">
        <v>92</v>
      </c>
      <c r="I7" s="122"/>
      <c r="J7" s="98" t="s">
        <v>96</v>
      </c>
      <c r="K7" s="98"/>
    </row>
    <row r="8" spans="1:11" s="45" customFormat="1" ht="32.25" customHeight="1">
      <c r="A8" s="117"/>
      <c r="B8" s="118" t="s">
        <v>97</v>
      </c>
      <c r="C8" s="120"/>
      <c r="D8" s="118" t="s">
        <v>98</v>
      </c>
      <c r="E8" s="120"/>
      <c r="F8" s="112" t="s">
        <v>5</v>
      </c>
      <c r="G8" s="113"/>
      <c r="H8" s="123"/>
      <c r="I8" s="97"/>
      <c r="J8" s="98"/>
      <c r="K8" s="98"/>
    </row>
    <row r="9" spans="1:11" s="45" customFormat="1" ht="32.25" customHeight="1">
      <c r="A9" s="117"/>
      <c r="B9" s="42" t="s">
        <v>62</v>
      </c>
      <c r="C9" s="42" t="s">
        <v>99</v>
      </c>
      <c r="D9" s="42" t="s">
        <v>62</v>
      </c>
      <c r="E9" s="42" t="s">
        <v>99</v>
      </c>
      <c r="F9" s="44" t="s">
        <v>62</v>
      </c>
      <c r="G9" s="44" t="s">
        <v>99</v>
      </c>
      <c r="H9" s="42" t="s">
        <v>62</v>
      </c>
      <c r="I9" s="42" t="s">
        <v>99</v>
      </c>
      <c r="J9" s="44" t="s">
        <v>62</v>
      </c>
      <c r="K9" s="44" t="s">
        <v>99</v>
      </c>
    </row>
    <row r="10" spans="1:11" s="18" customFormat="1" ht="24.75" customHeight="1">
      <c r="A10" s="32" t="s">
        <v>85</v>
      </c>
      <c r="B10" s="32">
        <v>22</v>
      </c>
      <c r="C10" s="32">
        <v>291130</v>
      </c>
      <c r="D10" s="32">
        <v>6</v>
      </c>
      <c r="E10" s="32">
        <v>89123</v>
      </c>
      <c r="F10" s="33">
        <f aca="true" t="shared" si="0" ref="F10:G13">B10+D10</f>
        <v>28</v>
      </c>
      <c r="G10" s="33">
        <f t="shared" si="0"/>
        <v>380253</v>
      </c>
      <c r="H10" s="32">
        <v>5</v>
      </c>
      <c r="I10" s="32">
        <v>69090</v>
      </c>
      <c r="J10" s="33">
        <f aca="true" t="shared" si="1" ref="J10:K13">F10+H10</f>
        <v>33</v>
      </c>
      <c r="K10" s="33">
        <f t="shared" si="1"/>
        <v>449343</v>
      </c>
    </row>
    <row r="11" spans="1:11" ht="24.75" customHeight="1">
      <c r="A11" s="32" t="s">
        <v>84</v>
      </c>
      <c r="B11" s="32">
        <v>36</v>
      </c>
      <c r="C11" s="32">
        <v>513805</v>
      </c>
      <c r="D11" s="32">
        <v>17</v>
      </c>
      <c r="E11" s="32">
        <v>248901</v>
      </c>
      <c r="F11" s="33">
        <f t="shared" si="0"/>
        <v>53</v>
      </c>
      <c r="G11" s="33">
        <f t="shared" si="0"/>
        <v>762706</v>
      </c>
      <c r="H11" s="32">
        <v>16</v>
      </c>
      <c r="I11" s="32">
        <v>238433</v>
      </c>
      <c r="J11" s="33">
        <f t="shared" si="1"/>
        <v>69</v>
      </c>
      <c r="K11" s="33">
        <f t="shared" si="1"/>
        <v>1001139</v>
      </c>
    </row>
    <row r="12" spans="1:11" ht="24.75" customHeight="1">
      <c r="A12" s="32" t="s">
        <v>102</v>
      </c>
      <c r="B12" s="32">
        <v>27</v>
      </c>
      <c r="C12" s="32">
        <v>423797</v>
      </c>
      <c r="D12" s="32">
        <v>24</v>
      </c>
      <c r="E12" s="32">
        <v>385056</v>
      </c>
      <c r="F12" s="33">
        <f>B12+D12</f>
        <v>51</v>
      </c>
      <c r="G12" s="33">
        <f>C12+E12</f>
        <v>808853</v>
      </c>
      <c r="H12" s="32">
        <v>12</v>
      </c>
      <c r="I12" s="32">
        <v>208601</v>
      </c>
      <c r="J12" s="33">
        <f>F12+H12</f>
        <v>63</v>
      </c>
      <c r="K12" s="33">
        <f>G12+I12</f>
        <v>1017454</v>
      </c>
    </row>
    <row r="13" spans="1:11" ht="24.75" customHeight="1">
      <c r="A13" s="32" t="s">
        <v>103</v>
      </c>
      <c r="B13" s="32">
        <v>21</v>
      </c>
      <c r="C13" s="32">
        <v>386057</v>
      </c>
      <c r="D13" s="32">
        <v>27</v>
      </c>
      <c r="E13" s="32">
        <v>478164</v>
      </c>
      <c r="F13" s="33">
        <f t="shared" si="0"/>
        <v>48</v>
      </c>
      <c r="G13" s="33">
        <f>C13+E13</f>
        <v>864221</v>
      </c>
      <c r="H13" s="32">
        <v>20</v>
      </c>
      <c r="I13" s="32">
        <v>370427</v>
      </c>
      <c r="J13" s="33">
        <f t="shared" si="1"/>
        <v>68</v>
      </c>
      <c r="K13" s="33">
        <f t="shared" si="1"/>
        <v>1234648</v>
      </c>
    </row>
    <row r="14" spans="1:11" ht="24.75" customHeight="1">
      <c r="A14" s="32" t="s">
        <v>113</v>
      </c>
      <c r="B14" s="32">
        <v>31</v>
      </c>
      <c r="C14" s="32">
        <v>703104</v>
      </c>
      <c r="D14" s="32">
        <v>24</v>
      </c>
      <c r="E14" s="32">
        <v>419475</v>
      </c>
      <c r="F14" s="33">
        <f>B14+D14</f>
        <v>55</v>
      </c>
      <c r="G14" s="33">
        <f>C14+E14</f>
        <v>1122579</v>
      </c>
      <c r="H14" s="32">
        <v>11</v>
      </c>
      <c r="I14" s="32">
        <v>219782</v>
      </c>
      <c r="J14" s="33">
        <f>F14+H14</f>
        <v>66</v>
      </c>
      <c r="K14" s="33">
        <f>G14+I14</f>
        <v>1342361</v>
      </c>
    </row>
    <row r="15" spans="1:11" ht="24.75" customHeight="1">
      <c r="A15" s="54" t="s">
        <v>120</v>
      </c>
      <c r="B15" s="32">
        <v>30</v>
      </c>
      <c r="C15" s="32">
        <v>687376</v>
      </c>
      <c r="D15" s="32">
        <v>35</v>
      </c>
      <c r="E15" s="32">
        <v>575793</v>
      </c>
      <c r="F15" s="33">
        <f>B15+D15</f>
        <v>65</v>
      </c>
      <c r="G15" s="33">
        <f>C15+E15</f>
        <v>1263169</v>
      </c>
      <c r="H15" s="32">
        <v>23</v>
      </c>
      <c r="I15" s="32">
        <v>464748</v>
      </c>
      <c r="J15" s="33">
        <f>F15+H15</f>
        <v>88</v>
      </c>
      <c r="K15" s="33">
        <f>G15+I15</f>
        <v>1727917</v>
      </c>
    </row>
    <row r="16" spans="1:11" ht="24.75" customHeight="1">
      <c r="A16" s="7" t="s">
        <v>125</v>
      </c>
      <c r="B16" s="32">
        <v>21</v>
      </c>
      <c r="C16" s="32">
        <v>556573</v>
      </c>
      <c r="D16" s="32">
        <v>33</v>
      </c>
      <c r="E16" s="32">
        <v>544999</v>
      </c>
      <c r="F16" s="33">
        <f>B16+D16</f>
        <v>54</v>
      </c>
      <c r="G16" s="33">
        <f>C16+E16</f>
        <v>1101572</v>
      </c>
      <c r="H16" s="32">
        <v>22</v>
      </c>
      <c r="I16" s="32">
        <v>463755</v>
      </c>
      <c r="J16" s="33">
        <f>F16+H16</f>
        <v>76</v>
      </c>
      <c r="K16" s="33">
        <f>SUM(G16+I16)</f>
        <v>1565327</v>
      </c>
    </row>
    <row r="17" spans="1:11" ht="29.25" customHeight="1">
      <c r="A17" s="54" t="s">
        <v>149</v>
      </c>
      <c r="B17" s="32">
        <v>12</v>
      </c>
      <c r="C17" s="32">
        <v>262227</v>
      </c>
      <c r="D17" s="32">
        <v>39</v>
      </c>
      <c r="E17" s="32">
        <v>598904</v>
      </c>
      <c r="F17" s="33">
        <f>B17+D17</f>
        <v>51</v>
      </c>
      <c r="G17" s="33">
        <f>C17+E17</f>
        <v>861131</v>
      </c>
      <c r="H17" s="32">
        <v>26</v>
      </c>
      <c r="I17" s="32">
        <v>604439</v>
      </c>
      <c r="J17" s="33">
        <f>F17+H17</f>
        <v>77</v>
      </c>
      <c r="K17" s="33">
        <f>SUM(G17+I17)</f>
        <v>1465570</v>
      </c>
    </row>
    <row r="18" spans="1:11" ht="22.5" customHeight="1">
      <c r="A18" s="87"/>
      <c r="B18" s="60"/>
      <c r="C18" s="60"/>
      <c r="D18" s="60"/>
      <c r="E18" s="60"/>
      <c r="F18" s="62"/>
      <c r="G18" s="62"/>
      <c r="H18" s="60"/>
      <c r="I18" s="60"/>
      <c r="J18" s="62"/>
      <c r="K18" s="62"/>
    </row>
    <row r="19" spans="1:11" ht="29.25" customHeight="1">
      <c r="A19" s="87"/>
      <c r="B19" s="60"/>
      <c r="C19" s="60"/>
      <c r="D19" s="60"/>
      <c r="E19" s="60"/>
      <c r="F19" s="62"/>
      <c r="G19" s="62"/>
      <c r="H19" s="60"/>
      <c r="I19" s="60"/>
      <c r="J19" s="62"/>
      <c r="K19" s="62"/>
    </row>
    <row r="20" spans="1:11" ht="29.25" customHeight="1">
      <c r="A20" s="115" t="s">
        <v>123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62"/>
    </row>
    <row r="21" spans="10:11" ht="21.75" customHeight="1">
      <c r="J21" s="114" t="s">
        <v>147</v>
      </c>
      <c r="K21" s="114"/>
    </row>
  </sheetData>
  <mergeCells count="11">
    <mergeCell ref="D8:E8"/>
    <mergeCell ref="F8:G8"/>
    <mergeCell ref="J21:K21"/>
    <mergeCell ref="A20:J20"/>
    <mergeCell ref="A1:K1"/>
    <mergeCell ref="A4:K4"/>
    <mergeCell ref="A7:A9"/>
    <mergeCell ref="B7:G7"/>
    <mergeCell ref="H7:I8"/>
    <mergeCell ref="J7:K8"/>
    <mergeCell ref="B8:C8"/>
  </mergeCells>
  <printOptions horizontalCentered="1"/>
  <pageMargins left="0.5" right="0.5" top="1" bottom="0.5" header="0.5" footer="0.5"/>
  <pageSetup horizontalDpi="600" verticalDpi="600" orientation="landscape" paperSize="5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26"/>
  <sheetViews>
    <sheetView view="pageBreakPreview" zoomScaleSheetLayoutView="100" workbookViewId="0" topLeftCell="C10">
      <selection activeCell="F24" sqref="F24"/>
    </sheetView>
  </sheetViews>
  <sheetFormatPr defaultColWidth="9.140625" defaultRowHeight="12.75"/>
  <cols>
    <col min="1" max="1" width="19.7109375" style="41" customWidth="1"/>
    <col min="2" max="4" width="8.28125" style="41" customWidth="1"/>
    <col min="5" max="7" width="10.421875" style="41" customWidth="1"/>
    <col min="8" max="13" width="8.28125" style="41" customWidth="1"/>
    <col min="14" max="16" width="9.140625" style="41" customWidth="1"/>
    <col min="17" max="17" width="12.7109375" style="41" customWidth="1"/>
    <col min="18" max="16384" width="9.140625" style="41" customWidth="1"/>
  </cols>
  <sheetData>
    <row r="1" ht="3.75" customHeight="1"/>
    <row r="2" ht="12.75" hidden="1"/>
    <row r="3" spans="1:17" s="27" customFormat="1" ht="15" customHeight="1">
      <c r="A3" s="110" t="s">
        <v>86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20.25" customHeight="1">
      <c r="A4" s="110" t="s">
        <v>131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5" ht="15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ht="1.5" customHeight="1"/>
    <row r="7" spans="1:17" ht="23.25" customHeight="1">
      <c r="A7" s="100" t="s">
        <v>1</v>
      </c>
      <c r="B7" s="117" t="s">
        <v>91</v>
      </c>
      <c r="C7" s="100"/>
      <c r="D7" s="100"/>
      <c r="E7" s="100"/>
      <c r="F7" s="100"/>
      <c r="G7" s="100"/>
      <c r="H7" s="117" t="s">
        <v>92</v>
      </c>
      <c r="I7" s="100"/>
      <c r="J7" s="100"/>
      <c r="K7" s="100"/>
      <c r="L7" s="100"/>
      <c r="M7" s="100"/>
      <c r="N7" s="118" t="s">
        <v>93</v>
      </c>
      <c r="O7" s="108"/>
      <c r="P7" s="108"/>
      <c r="Q7" s="109"/>
    </row>
    <row r="8" spans="1:17" ht="30" customHeight="1">
      <c r="A8" s="100"/>
      <c r="B8" s="100" t="s">
        <v>62</v>
      </c>
      <c r="C8" s="100"/>
      <c r="D8" s="100"/>
      <c r="E8" s="100" t="s">
        <v>94</v>
      </c>
      <c r="F8" s="100"/>
      <c r="G8" s="100"/>
      <c r="H8" s="100" t="s">
        <v>62</v>
      </c>
      <c r="I8" s="100"/>
      <c r="J8" s="100"/>
      <c r="K8" s="100" t="s">
        <v>94</v>
      </c>
      <c r="L8" s="100"/>
      <c r="M8" s="100"/>
      <c r="N8" s="99" t="s">
        <v>62</v>
      </c>
      <c r="O8" s="99" t="s">
        <v>95</v>
      </c>
      <c r="P8" s="99" t="s">
        <v>34</v>
      </c>
      <c r="Q8" s="99" t="s">
        <v>5</v>
      </c>
    </row>
    <row r="9" spans="1:17" ht="30" customHeight="1">
      <c r="A9" s="100"/>
      <c r="B9" s="16" t="s">
        <v>95</v>
      </c>
      <c r="C9" s="16" t="s">
        <v>34</v>
      </c>
      <c r="D9" s="16" t="s">
        <v>5</v>
      </c>
      <c r="E9" s="16" t="s">
        <v>95</v>
      </c>
      <c r="F9" s="16" t="s">
        <v>34</v>
      </c>
      <c r="G9" s="16" t="s">
        <v>5</v>
      </c>
      <c r="H9" s="16" t="s">
        <v>95</v>
      </c>
      <c r="I9" s="16" t="s">
        <v>34</v>
      </c>
      <c r="J9" s="16" t="s">
        <v>5</v>
      </c>
      <c r="K9" s="16" t="s">
        <v>95</v>
      </c>
      <c r="L9" s="16" t="s">
        <v>34</v>
      </c>
      <c r="M9" s="16" t="s">
        <v>5</v>
      </c>
      <c r="N9" s="99"/>
      <c r="O9" s="99"/>
      <c r="P9" s="99"/>
      <c r="Q9" s="99"/>
    </row>
    <row r="10" spans="1:17" s="34" customFormat="1" ht="30" customHeight="1">
      <c r="A10" s="16" t="s">
        <v>85</v>
      </c>
      <c r="B10" s="16">
        <v>11</v>
      </c>
      <c r="C10" s="16">
        <v>1</v>
      </c>
      <c r="D10" s="43">
        <f aca="true" t="shared" si="0" ref="D10:D16">SUM(B10:C10)</f>
        <v>12</v>
      </c>
      <c r="E10" s="53">
        <v>168657</v>
      </c>
      <c r="F10" s="16">
        <v>7783</v>
      </c>
      <c r="G10" s="43">
        <f aca="true" t="shared" si="1" ref="G10:G16">SUM(E10:F10)</f>
        <v>176440</v>
      </c>
      <c r="H10" s="53">
        <v>0</v>
      </c>
      <c r="I10" s="16">
        <v>0</v>
      </c>
      <c r="J10" s="43">
        <f aca="true" t="shared" si="2" ref="J10:J16">SUM(H10:I10)</f>
        <v>0</v>
      </c>
      <c r="K10" s="53">
        <v>0</v>
      </c>
      <c r="L10" s="16">
        <v>0</v>
      </c>
      <c r="M10" s="43">
        <f aca="true" t="shared" si="3" ref="M10:M16">SUM(K10:L10)</f>
        <v>0</v>
      </c>
      <c r="N10" s="43">
        <f aca="true" t="shared" si="4" ref="N10:N16">D10+J10</f>
        <v>12</v>
      </c>
      <c r="O10" s="43">
        <f aca="true" t="shared" si="5" ref="O10:O16">E10+K10</f>
        <v>168657</v>
      </c>
      <c r="P10" s="43">
        <f aca="true" t="shared" si="6" ref="P10:P16">F10+I10+L10</f>
        <v>7783</v>
      </c>
      <c r="Q10" s="43">
        <f aca="true" t="shared" si="7" ref="Q10:Q16">G10+M10</f>
        <v>176440</v>
      </c>
    </row>
    <row r="11" spans="1:17" ht="30" customHeight="1">
      <c r="A11" s="16" t="s">
        <v>84</v>
      </c>
      <c r="B11" s="16">
        <v>9</v>
      </c>
      <c r="C11" s="16">
        <v>37</v>
      </c>
      <c r="D11" s="43">
        <f t="shared" si="0"/>
        <v>46</v>
      </c>
      <c r="E11" s="16">
        <v>146884</v>
      </c>
      <c r="F11" s="16">
        <v>356863</v>
      </c>
      <c r="G11" s="43">
        <f t="shared" si="1"/>
        <v>503747</v>
      </c>
      <c r="H11" s="16">
        <v>0</v>
      </c>
      <c r="I11" s="16">
        <v>0</v>
      </c>
      <c r="J11" s="43">
        <f t="shared" si="2"/>
        <v>0</v>
      </c>
      <c r="K11" s="16">
        <v>0</v>
      </c>
      <c r="L11" s="16">
        <v>0</v>
      </c>
      <c r="M11" s="43">
        <f t="shared" si="3"/>
        <v>0</v>
      </c>
      <c r="N11" s="43">
        <f t="shared" si="4"/>
        <v>46</v>
      </c>
      <c r="O11" s="43">
        <f t="shared" si="5"/>
        <v>146884</v>
      </c>
      <c r="P11" s="43">
        <f t="shared" si="6"/>
        <v>356863</v>
      </c>
      <c r="Q11" s="43">
        <f t="shared" si="7"/>
        <v>503747</v>
      </c>
    </row>
    <row r="12" spans="1:17" ht="30" customHeight="1">
      <c r="A12" s="16" t="s">
        <v>102</v>
      </c>
      <c r="B12" s="16">
        <v>10</v>
      </c>
      <c r="C12" s="16">
        <v>9</v>
      </c>
      <c r="D12" s="43">
        <f t="shared" si="0"/>
        <v>19</v>
      </c>
      <c r="E12" s="16">
        <v>186160</v>
      </c>
      <c r="F12" s="16">
        <v>100889</v>
      </c>
      <c r="G12" s="43">
        <f t="shared" si="1"/>
        <v>287049</v>
      </c>
      <c r="H12" s="16">
        <v>0</v>
      </c>
      <c r="I12" s="16">
        <v>0</v>
      </c>
      <c r="J12" s="43">
        <f t="shared" si="2"/>
        <v>0</v>
      </c>
      <c r="K12" s="16">
        <v>0</v>
      </c>
      <c r="L12" s="16">
        <v>0</v>
      </c>
      <c r="M12" s="43">
        <f t="shared" si="3"/>
        <v>0</v>
      </c>
      <c r="N12" s="43">
        <f t="shared" si="4"/>
        <v>19</v>
      </c>
      <c r="O12" s="43">
        <f t="shared" si="5"/>
        <v>186160</v>
      </c>
      <c r="P12" s="43">
        <f t="shared" si="6"/>
        <v>100889</v>
      </c>
      <c r="Q12" s="43">
        <f t="shared" si="7"/>
        <v>287049</v>
      </c>
    </row>
    <row r="13" spans="1:17" ht="30" customHeight="1">
      <c r="A13" s="16" t="s">
        <v>103</v>
      </c>
      <c r="B13" s="16">
        <v>8</v>
      </c>
      <c r="C13" s="16">
        <v>0</v>
      </c>
      <c r="D13" s="43">
        <f t="shared" si="0"/>
        <v>8</v>
      </c>
      <c r="E13" s="16">
        <v>159654</v>
      </c>
      <c r="F13" s="16">
        <v>0</v>
      </c>
      <c r="G13" s="43">
        <f t="shared" si="1"/>
        <v>159654</v>
      </c>
      <c r="H13" s="16">
        <v>0</v>
      </c>
      <c r="I13" s="16">
        <v>0</v>
      </c>
      <c r="J13" s="43">
        <f t="shared" si="2"/>
        <v>0</v>
      </c>
      <c r="K13" s="16">
        <v>0</v>
      </c>
      <c r="L13" s="16">
        <v>0</v>
      </c>
      <c r="M13" s="43">
        <f t="shared" si="3"/>
        <v>0</v>
      </c>
      <c r="N13" s="43">
        <f t="shared" si="4"/>
        <v>8</v>
      </c>
      <c r="O13" s="43">
        <f t="shared" si="5"/>
        <v>159654</v>
      </c>
      <c r="P13" s="43">
        <f t="shared" si="6"/>
        <v>0</v>
      </c>
      <c r="Q13" s="43">
        <f t="shared" si="7"/>
        <v>159654</v>
      </c>
    </row>
    <row r="14" spans="1:17" ht="25.5" customHeight="1">
      <c r="A14" s="16" t="s">
        <v>113</v>
      </c>
      <c r="B14" s="16">
        <v>20</v>
      </c>
      <c r="C14" s="16">
        <v>0</v>
      </c>
      <c r="D14" s="43">
        <f t="shared" si="0"/>
        <v>20</v>
      </c>
      <c r="E14" s="16">
        <v>284351</v>
      </c>
      <c r="F14" s="16">
        <v>0</v>
      </c>
      <c r="G14" s="43">
        <f t="shared" si="1"/>
        <v>284351</v>
      </c>
      <c r="H14" s="16">
        <v>0</v>
      </c>
      <c r="I14" s="16">
        <v>0</v>
      </c>
      <c r="J14" s="43">
        <f t="shared" si="2"/>
        <v>0</v>
      </c>
      <c r="K14" s="16">
        <v>0</v>
      </c>
      <c r="L14" s="16">
        <v>0</v>
      </c>
      <c r="M14" s="43">
        <f t="shared" si="3"/>
        <v>0</v>
      </c>
      <c r="N14" s="43">
        <f t="shared" si="4"/>
        <v>20</v>
      </c>
      <c r="O14" s="43">
        <f t="shared" si="5"/>
        <v>284351</v>
      </c>
      <c r="P14" s="43">
        <f t="shared" si="6"/>
        <v>0</v>
      </c>
      <c r="Q14" s="43">
        <f t="shared" si="7"/>
        <v>284351</v>
      </c>
    </row>
    <row r="15" spans="1:17" ht="30" customHeight="1">
      <c r="A15" s="54" t="s">
        <v>120</v>
      </c>
      <c r="B15" s="16">
        <v>6</v>
      </c>
      <c r="C15" s="16">
        <v>0</v>
      </c>
      <c r="D15" s="43">
        <f>SUM(B15:C15)</f>
        <v>6</v>
      </c>
      <c r="E15" s="16">
        <v>131727</v>
      </c>
      <c r="F15" s="16">
        <v>0</v>
      </c>
      <c r="G15" s="43">
        <f>SUM(E15:F15)</f>
        <v>131727</v>
      </c>
      <c r="H15" s="16">
        <v>1</v>
      </c>
      <c r="I15" s="16">
        <v>0</v>
      </c>
      <c r="J15" s="43">
        <f t="shared" si="2"/>
        <v>1</v>
      </c>
      <c r="K15" s="16">
        <v>9105</v>
      </c>
      <c r="L15" s="16">
        <v>0</v>
      </c>
      <c r="M15" s="43">
        <f t="shared" si="3"/>
        <v>9105</v>
      </c>
      <c r="N15" s="43">
        <f>D15+J15</f>
        <v>7</v>
      </c>
      <c r="O15" s="43">
        <f>E15+K15</f>
        <v>140832</v>
      </c>
      <c r="P15" s="43">
        <f>F15+I15+L15</f>
        <v>0</v>
      </c>
      <c r="Q15" s="43">
        <f>G15+M15</f>
        <v>140832</v>
      </c>
    </row>
    <row r="16" spans="1:17" ht="30" customHeight="1">
      <c r="A16" s="54" t="s">
        <v>125</v>
      </c>
      <c r="B16" s="16">
        <v>6</v>
      </c>
      <c r="C16" s="16">
        <v>0</v>
      </c>
      <c r="D16" s="43">
        <f t="shared" si="0"/>
        <v>6</v>
      </c>
      <c r="E16" s="16">
        <v>109452</v>
      </c>
      <c r="F16" s="16">
        <v>0</v>
      </c>
      <c r="G16" s="43">
        <f t="shared" si="1"/>
        <v>109452</v>
      </c>
      <c r="H16" s="16">
        <v>1</v>
      </c>
      <c r="I16" s="16">
        <v>0</v>
      </c>
      <c r="J16" s="43">
        <f t="shared" si="2"/>
        <v>1</v>
      </c>
      <c r="K16" s="16">
        <v>20180</v>
      </c>
      <c r="L16" s="16">
        <v>0</v>
      </c>
      <c r="M16" s="43">
        <f t="shared" si="3"/>
        <v>20180</v>
      </c>
      <c r="N16" s="43">
        <f t="shared" si="4"/>
        <v>7</v>
      </c>
      <c r="O16" s="43">
        <f t="shared" si="5"/>
        <v>129632</v>
      </c>
      <c r="P16" s="43">
        <f t="shared" si="6"/>
        <v>0</v>
      </c>
      <c r="Q16" s="43">
        <f t="shared" si="7"/>
        <v>129632</v>
      </c>
    </row>
    <row r="17" spans="1:17" ht="31.5" customHeight="1">
      <c r="A17" s="54" t="s">
        <v>149</v>
      </c>
      <c r="B17" s="16">
        <v>5</v>
      </c>
      <c r="C17" s="16">
        <v>0</v>
      </c>
      <c r="D17" s="43">
        <f>SUM(B17:C17)</f>
        <v>5</v>
      </c>
      <c r="E17" s="16">
        <v>107591</v>
      </c>
      <c r="F17" s="16">
        <v>0</v>
      </c>
      <c r="G17" s="43">
        <f>SUM(E17:F17)</f>
        <v>107591</v>
      </c>
      <c r="H17" s="16">
        <v>11</v>
      </c>
      <c r="I17" s="16">
        <v>0</v>
      </c>
      <c r="J17" s="43">
        <f>SUM(H17:I17)</f>
        <v>11</v>
      </c>
      <c r="K17" s="16">
        <v>333768</v>
      </c>
      <c r="L17" s="16">
        <v>0</v>
      </c>
      <c r="M17" s="43">
        <f>SUM(K17:L17)</f>
        <v>333768</v>
      </c>
      <c r="N17" s="43">
        <f>D17+J17</f>
        <v>16</v>
      </c>
      <c r="O17" s="43">
        <f>E17+K17</f>
        <v>441359</v>
      </c>
      <c r="P17" s="43">
        <f>F17+I17+L17</f>
        <v>0</v>
      </c>
      <c r="Q17" s="43">
        <f>G17+M17</f>
        <v>441359</v>
      </c>
    </row>
    <row r="18" ht="17.25" customHeight="1"/>
    <row r="19" ht="17.25" customHeight="1"/>
    <row r="20" ht="17.25" customHeight="1"/>
    <row r="21" ht="17.25" customHeight="1"/>
    <row r="26" spans="16:17" ht="12.75" customHeight="1">
      <c r="P26" s="114" t="s">
        <v>88</v>
      </c>
      <c r="Q26" s="114"/>
    </row>
  </sheetData>
  <mergeCells count="15">
    <mergeCell ref="K8:M8"/>
    <mergeCell ref="P26:Q26"/>
    <mergeCell ref="N8:N9"/>
    <mergeCell ref="O8:O9"/>
    <mergeCell ref="P8:P9"/>
    <mergeCell ref="A3:Q3"/>
    <mergeCell ref="Q8:Q9"/>
    <mergeCell ref="A4:Q4"/>
    <mergeCell ref="A7:A9"/>
    <mergeCell ref="B7:G7"/>
    <mergeCell ref="H7:M7"/>
    <mergeCell ref="N7:Q7"/>
    <mergeCell ref="B8:D8"/>
    <mergeCell ref="E8:G8"/>
    <mergeCell ref="H8:J8"/>
  </mergeCells>
  <printOptions horizontalCentered="1"/>
  <pageMargins left="0.5" right="0.5" top="1" bottom="0.5" header="0.5" footer="0.5"/>
  <pageSetup horizontalDpi="600" verticalDpi="600" orientation="landscape" paperSize="5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workbookViewId="0" topLeftCell="C13">
      <selection activeCell="B28" sqref="B28:G28"/>
    </sheetView>
  </sheetViews>
  <sheetFormatPr defaultColWidth="9.140625" defaultRowHeight="12.75"/>
  <cols>
    <col min="1" max="1" width="24.421875" style="37" customWidth="1"/>
    <col min="2" max="2" width="22.00390625" style="37" customWidth="1"/>
    <col min="3" max="3" width="20.7109375" style="37" customWidth="1"/>
    <col min="4" max="4" width="21.140625" style="37" customWidth="1"/>
    <col min="5" max="5" width="21.421875" style="37" customWidth="1"/>
    <col min="6" max="6" width="23.140625" style="37" customWidth="1"/>
    <col min="7" max="7" width="25.57421875" style="37" customWidth="1"/>
    <col min="8" max="16384" width="20.57421875" style="37" customWidth="1"/>
  </cols>
  <sheetData>
    <row r="1" spans="1:7" ht="14.25">
      <c r="A1" s="114" t="s">
        <v>78</v>
      </c>
      <c r="B1" s="114"/>
      <c r="C1" s="114"/>
      <c r="D1" s="114"/>
      <c r="E1" s="114"/>
      <c r="F1" s="114"/>
      <c r="G1" s="114"/>
    </row>
    <row r="3" spans="1:7" ht="18">
      <c r="A3" s="89" t="s">
        <v>58</v>
      </c>
      <c r="B3" s="89"/>
      <c r="C3" s="89"/>
      <c r="D3" s="89"/>
      <c r="E3" s="89"/>
      <c r="F3" s="89"/>
      <c r="G3" s="89"/>
    </row>
    <row r="4" spans="1:7" ht="14.25">
      <c r="A4" s="114" t="s">
        <v>0</v>
      </c>
      <c r="B4" s="114"/>
      <c r="C4" s="114"/>
      <c r="D4" s="114"/>
      <c r="E4" s="114"/>
      <c r="F4" s="114"/>
      <c r="G4" s="114"/>
    </row>
    <row r="6" spans="1:7" ht="15">
      <c r="A6" s="90" t="s">
        <v>133</v>
      </c>
      <c r="B6" s="90"/>
      <c r="C6" s="90"/>
      <c r="D6" s="90"/>
      <c r="E6" s="90"/>
      <c r="F6" s="90"/>
      <c r="G6" s="90"/>
    </row>
    <row r="7" s="6" customFormat="1" ht="18.75" customHeight="1">
      <c r="A7" s="6" t="s">
        <v>59</v>
      </c>
    </row>
    <row r="8" spans="1:7" s="6" customFormat="1" ht="31.5" customHeight="1">
      <c r="A8" s="101" t="s">
        <v>1</v>
      </c>
      <c r="B8" s="101" t="s">
        <v>60</v>
      </c>
      <c r="C8" s="101"/>
      <c r="D8" s="101" t="s">
        <v>101</v>
      </c>
      <c r="E8" s="101"/>
      <c r="F8" s="102" t="s">
        <v>61</v>
      </c>
      <c r="G8" s="102"/>
    </row>
    <row r="9" spans="1:7" s="6" customFormat="1" ht="15">
      <c r="A9" s="101"/>
      <c r="B9" s="7" t="s">
        <v>62</v>
      </c>
      <c r="C9" s="7" t="s">
        <v>64</v>
      </c>
      <c r="D9" s="7" t="s">
        <v>62</v>
      </c>
      <c r="E9" s="38" t="s">
        <v>63</v>
      </c>
      <c r="F9" s="9" t="s">
        <v>62</v>
      </c>
      <c r="G9" s="7" t="s">
        <v>64</v>
      </c>
    </row>
    <row r="10" spans="1:7" s="6" customFormat="1" ht="19.5" customHeight="1">
      <c r="A10" s="7" t="s">
        <v>19</v>
      </c>
      <c r="B10" s="7">
        <v>46</v>
      </c>
      <c r="C10" s="7">
        <v>2.27</v>
      </c>
      <c r="D10" s="7">
        <v>98</v>
      </c>
      <c r="E10" s="7">
        <v>4.46</v>
      </c>
      <c r="F10" s="9">
        <f aca="true" t="shared" si="0" ref="F10:F18">SUM(B10+D10)</f>
        <v>144</v>
      </c>
      <c r="G10" s="7">
        <v>3.73</v>
      </c>
    </row>
    <row r="11" spans="1:7" s="6" customFormat="1" ht="19.5" customHeight="1">
      <c r="A11" s="7" t="s">
        <v>20</v>
      </c>
      <c r="B11" s="7">
        <v>43</v>
      </c>
      <c r="C11" s="7">
        <v>1.89</v>
      </c>
      <c r="D11" s="7">
        <v>88</v>
      </c>
      <c r="E11" s="7">
        <v>5.95</v>
      </c>
      <c r="F11" s="9">
        <f t="shared" si="0"/>
        <v>131</v>
      </c>
      <c r="G11" s="7">
        <v>4.62</v>
      </c>
    </row>
    <row r="12" spans="1:7" s="6" customFormat="1" ht="19.5" customHeight="1">
      <c r="A12" s="7" t="s">
        <v>21</v>
      </c>
      <c r="B12" s="7">
        <v>46</v>
      </c>
      <c r="C12" s="39">
        <v>1.8</v>
      </c>
      <c r="D12" s="7">
        <v>64</v>
      </c>
      <c r="E12" s="7">
        <v>5.46</v>
      </c>
      <c r="F12" s="9">
        <f t="shared" si="0"/>
        <v>110</v>
      </c>
      <c r="G12" s="7">
        <v>3.93</v>
      </c>
    </row>
    <row r="13" spans="1:7" s="6" customFormat="1" ht="19.5" customHeight="1">
      <c r="A13" s="7" t="s">
        <v>22</v>
      </c>
      <c r="B13" s="7">
        <v>38</v>
      </c>
      <c r="C13" s="7">
        <v>1.76</v>
      </c>
      <c r="D13" s="7">
        <v>55</v>
      </c>
      <c r="E13" s="7">
        <v>7.24</v>
      </c>
      <c r="F13" s="9">
        <f t="shared" si="0"/>
        <v>93</v>
      </c>
      <c r="G13" s="39">
        <v>5</v>
      </c>
    </row>
    <row r="14" spans="1:7" s="6" customFormat="1" ht="19.5" customHeight="1">
      <c r="A14" s="7" t="s">
        <v>23</v>
      </c>
      <c r="B14" s="7">
        <v>47</v>
      </c>
      <c r="C14" s="7">
        <v>2.06</v>
      </c>
      <c r="D14" s="7">
        <v>93</v>
      </c>
      <c r="E14" s="7">
        <v>7.07</v>
      </c>
      <c r="F14" s="9">
        <f t="shared" si="0"/>
        <v>140</v>
      </c>
      <c r="G14" s="7">
        <v>5.39</v>
      </c>
    </row>
    <row r="15" spans="1:7" s="6" customFormat="1" ht="19.5" customHeight="1">
      <c r="A15" s="7" t="s">
        <v>68</v>
      </c>
      <c r="B15" s="7">
        <v>33</v>
      </c>
      <c r="C15" s="7">
        <v>2.42</v>
      </c>
      <c r="D15" s="40">
        <v>120</v>
      </c>
      <c r="E15" s="39">
        <v>6.92</v>
      </c>
      <c r="F15" s="9">
        <f t="shared" si="0"/>
        <v>153</v>
      </c>
      <c r="G15" s="39">
        <v>5.95</v>
      </c>
    </row>
    <row r="16" spans="1:7" s="6" customFormat="1" ht="19.5" customHeight="1">
      <c r="A16" s="7" t="s">
        <v>84</v>
      </c>
      <c r="B16" s="7">
        <v>45</v>
      </c>
      <c r="C16" s="39">
        <v>2.35</v>
      </c>
      <c r="D16" s="40">
        <v>223</v>
      </c>
      <c r="E16" s="39">
        <v>7.26</v>
      </c>
      <c r="F16" s="9">
        <f t="shared" si="0"/>
        <v>268</v>
      </c>
      <c r="G16" s="39">
        <v>6.43</v>
      </c>
    </row>
    <row r="17" spans="1:7" s="6" customFormat="1" ht="19.5" customHeight="1">
      <c r="A17" s="7" t="s">
        <v>104</v>
      </c>
      <c r="B17" s="7">
        <v>34</v>
      </c>
      <c r="C17" s="39">
        <v>2.73</v>
      </c>
      <c r="D17" s="7">
        <v>201</v>
      </c>
      <c r="E17" s="39">
        <v>6.66</v>
      </c>
      <c r="F17" s="9">
        <f t="shared" si="0"/>
        <v>235</v>
      </c>
      <c r="G17" s="39">
        <v>6.1</v>
      </c>
    </row>
    <row r="18" spans="1:7" ht="19.5" customHeight="1">
      <c r="A18" s="7" t="s">
        <v>103</v>
      </c>
      <c r="B18" s="7">
        <v>48</v>
      </c>
      <c r="C18" s="39">
        <v>2.89</v>
      </c>
      <c r="D18" s="7">
        <v>226</v>
      </c>
      <c r="E18" s="39">
        <v>5.11</v>
      </c>
      <c r="F18" s="9">
        <f t="shared" si="0"/>
        <v>274</v>
      </c>
      <c r="G18" s="7">
        <v>4.72</v>
      </c>
    </row>
    <row r="19" spans="1:7" ht="19.5" customHeight="1">
      <c r="A19" s="7" t="s">
        <v>112</v>
      </c>
      <c r="B19" s="7">
        <v>71</v>
      </c>
      <c r="C19" s="39">
        <v>2.42</v>
      </c>
      <c r="D19" s="7">
        <v>281</v>
      </c>
      <c r="E19" s="39">
        <v>5.45</v>
      </c>
      <c r="F19" s="9">
        <f>SUM(B19+D19)</f>
        <v>352</v>
      </c>
      <c r="G19" s="39">
        <v>4.84</v>
      </c>
    </row>
    <row r="20" spans="1:7" ht="28.5" customHeight="1">
      <c r="A20" s="7" t="s">
        <v>122</v>
      </c>
      <c r="B20" s="7">
        <v>68</v>
      </c>
      <c r="C20" s="39">
        <v>2.38</v>
      </c>
      <c r="D20" s="7">
        <v>338</v>
      </c>
      <c r="E20" s="39">
        <v>4.86</v>
      </c>
      <c r="F20" s="9">
        <f>SUM(B20+D20)</f>
        <v>406</v>
      </c>
      <c r="G20" s="39">
        <v>4.45</v>
      </c>
    </row>
    <row r="21" spans="1:7" ht="28.5" customHeight="1">
      <c r="A21" s="7" t="s">
        <v>125</v>
      </c>
      <c r="B21" s="7">
        <v>46</v>
      </c>
      <c r="C21" s="39">
        <v>2.65</v>
      </c>
      <c r="D21" s="7">
        <v>442</v>
      </c>
      <c r="E21" s="39">
        <v>5.13</v>
      </c>
      <c r="F21" s="9">
        <f>SUM(B21+D21)</f>
        <v>488</v>
      </c>
      <c r="G21" s="39">
        <v>4.89</v>
      </c>
    </row>
    <row r="22" spans="1:7" ht="28.5" customHeight="1">
      <c r="A22" s="54" t="s">
        <v>149</v>
      </c>
      <c r="B22" s="7">
        <v>37</v>
      </c>
      <c r="C22" s="39">
        <v>2.2</v>
      </c>
      <c r="D22" s="7">
        <v>583</v>
      </c>
      <c r="E22" s="39">
        <v>5.28</v>
      </c>
      <c r="F22" s="9">
        <f>SUM(B22+D22)</f>
        <v>620</v>
      </c>
      <c r="G22" s="39">
        <v>5.09</v>
      </c>
    </row>
    <row r="23" spans="1:7" ht="21.75" customHeight="1">
      <c r="A23" s="47"/>
      <c r="B23" s="48"/>
      <c r="C23" s="49"/>
      <c r="D23" s="48"/>
      <c r="E23" s="49"/>
      <c r="F23" s="50"/>
      <c r="G23" s="49"/>
    </row>
    <row r="24" ht="15" customHeight="1"/>
    <row r="25" spans="1:7" ht="17.25" customHeight="1">
      <c r="A25" s="52"/>
      <c r="B25" s="88"/>
      <c r="C25" s="88"/>
      <c r="D25" s="88"/>
      <c r="E25" s="88"/>
      <c r="F25" s="88"/>
      <c r="G25" s="88"/>
    </row>
    <row r="26" spans="2:7" ht="17.25" customHeight="1">
      <c r="B26" s="88"/>
      <c r="C26" s="88"/>
      <c r="D26" s="88"/>
      <c r="E26" s="88"/>
      <c r="F26" s="88"/>
      <c r="G26" s="88"/>
    </row>
    <row r="27" spans="1:7" ht="17.25" customHeight="1">
      <c r="A27" s="51"/>
      <c r="B27" s="88"/>
      <c r="C27" s="88"/>
      <c r="D27" s="88"/>
      <c r="E27" s="88"/>
      <c r="F27" s="88"/>
      <c r="G27" s="88"/>
    </row>
    <row r="28" spans="1:7" ht="1.5" customHeight="1">
      <c r="A28" s="8"/>
      <c r="B28" s="88"/>
      <c r="C28" s="88"/>
      <c r="D28" s="88"/>
      <c r="E28" s="88"/>
      <c r="F28" s="88"/>
      <c r="G28" s="88"/>
    </row>
    <row r="29" spans="1:7" ht="15.75">
      <c r="A29" s="8"/>
      <c r="B29" s="46"/>
      <c r="C29" s="46"/>
      <c r="D29" s="46"/>
      <c r="E29" s="46"/>
      <c r="F29" s="46"/>
      <c r="G29" s="46"/>
    </row>
    <row r="30" spans="1:7" ht="15.75">
      <c r="A30" s="8"/>
      <c r="B30" s="46"/>
      <c r="C30" s="46"/>
      <c r="D30" s="46"/>
      <c r="E30" s="46"/>
      <c r="F30" s="46"/>
      <c r="G30" s="46"/>
    </row>
    <row r="31" ht="14.25">
      <c r="G31" s="37" t="s">
        <v>87</v>
      </c>
    </row>
  </sheetData>
  <mergeCells count="12">
    <mergeCell ref="B28:G28"/>
    <mergeCell ref="A1:G1"/>
    <mergeCell ref="A3:G3"/>
    <mergeCell ref="A4:G4"/>
    <mergeCell ref="A6:G6"/>
    <mergeCell ref="B25:G25"/>
    <mergeCell ref="B26:G26"/>
    <mergeCell ref="B27:G27"/>
    <mergeCell ref="A8:A9"/>
    <mergeCell ref="B8:C8"/>
    <mergeCell ref="D8:E8"/>
    <mergeCell ref="F8:G8"/>
  </mergeCells>
  <printOptions horizontalCentered="1"/>
  <pageMargins left="0.5" right="0.5" top="0.25" bottom="0.5" header="0.5" footer="0.5"/>
  <pageSetup horizontalDpi="600" verticalDpi="600" orientation="landscape" paperSize="5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C16">
      <selection activeCell="D28" sqref="D28"/>
    </sheetView>
  </sheetViews>
  <sheetFormatPr defaultColWidth="9.140625" defaultRowHeight="12.75"/>
  <cols>
    <col min="1" max="1" width="26.00390625" style="17" customWidth="1"/>
    <col min="2" max="2" width="30.8515625" style="17" customWidth="1"/>
    <col min="3" max="3" width="29.57421875" style="17" customWidth="1"/>
    <col min="4" max="4" width="29.7109375" style="17" customWidth="1"/>
    <col min="5" max="5" width="37.57421875" style="17" customWidth="1"/>
    <col min="6" max="16384" width="23.28125" style="17" customWidth="1"/>
  </cols>
  <sheetData>
    <row r="1" spans="1:11" ht="12.75">
      <c r="A1" s="91" t="s">
        <v>77</v>
      </c>
      <c r="B1" s="91"/>
      <c r="C1" s="91"/>
      <c r="D1" s="91"/>
      <c r="E1" s="91"/>
      <c r="F1" s="15"/>
      <c r="G1" s="15"/>
      <c r="H1" s="15"/>
      <c r="I1" s="15"/>
      <c r="J1" s="15"/>
      <c r="K1" s="15"/>
    </row>
    <row r="2" ht="16.5" customHeight="1"/>
    <row r="3" spans="1:11" s="22" customFormat="1" ht="23.25">
      <c r="A3" s="92" t="s">
        <v>117</v>
      </c>
      <c r="B3" s="92"/>
      <c r="C3" s="92"/>
      <c r="D3" s="92"/>
      <c r="E3" s="92"/>
      <c r="F3" s="20"/>
      <c r="G3" s="20"/>
      <c r="H3" s="20"/>
      <c r="I3" s="20"/>
      <c r="J3" s="20"/>
      <c r="K3" s="20"/>
    </row>
    <row r="4" spans="1:11" s="22" customFormat="1" ht="15.75">
      <c r="A4" s="93" t="s">
        <v>0</v>
      </c>
      <c r="B4" s="93"/>
      <c r="C4" s="93"/>
      <c r="D4" s="93"/>
      <c r="E4" s="93"/>
      <c r="F4" s="23"/>
      <c r="G4" s="23"/>
      <c r="H4" s="23"/>
      <c r="I4" s="23"/>
      <c r="J4" s="23"/>
      <c r="K4" s="23"/>
    </row>
    <row r="5" s="19" customFormat="1" ht="14.25" customHeight="1">
      <c r="A5" s="18"/>
    </row>
    <row r="6" spans="1:5" s="19" customFormat="1" ht="18.75">
      <c r="A6" s="116" t="s">
        <v>128</v>
      </c>
      <c r="B6" s="116"/>
      <c r="C6" s="116"/>
      <c r="D6" s="116"/>
      <c r="E6" s="116"/>
    </row>
    <row r="7" s="19" customFormat="1" ht="13.5" customHeight="1">
      <c r="A7" s="18"/>
    </row>
    <row r="8" spans="1:5" s="30" customFormat="1" ht="17.25" customHeight="1">
      <c r="A8" s="94" t="s">
        <v>1</v>
      </c>
      <c r="B8" s="94" t="s">
        <v>54</v>
      </c>
      <c r="C8" s="94" t="s">
        <v>106</v>
      </c>
      <c r="D8" s="94" t="s">
        <v>107</v>
      </c>
      <c r="E8" s="96" t="s">
        <v>105</v>
      </c>
    </row>
    <row r="9" spans="1:5" s="30" customFormat="1" ht="15.75" customHeight="1">
      <c r="A9" s="94"/>
      <c r="B9" s="94"/>
      <c r="C9" s="94"/>
      <c r="D9" s="94"/>
      <c r="E9" s="124"/>
    </row>
    <row r="10" spans="1:5" s="30" customFormat="1" ht="20.25" customHeight="1">
      <c r="A10" s="29" t="s">
        <v>19</v>
      </c>
      <c r="B10" s="29">
        <v>530</v>
      </c>
      <c r="C10" s="29">
        <v>124403</v>
      </c>
      <c r="D10" s="35">
        <f aca="true" t="shared" si="0" ref="D10:D16">C10</f>
        <v>124403</v>
      </c>
      <c r="E10" s="29">
        <v>764036.23</v>
      </c>
    </row>
    <row r="11" spans="1:5" s="30" customFormat="1" ht="20.25" customHeight="1">
      <c r="A11" s="29" t="s">
        <v>20</v>
      </c>
      <c r="B11" s="29">
        <v>337</v>
      </c>
      <c r="C11" s="29">
        <v>46927</v>
      </c>
      <c r="D11" s="35">
        <f t="shared" si="0"/>
        <v>46927</v>
      </c>
      <c r="E11" s="29">
        <v>540975.15</v>
      </c>
    </row>
    <row r="12" spans="1:5" s="30" customFormat="1" ht="20.25" customHeight="1">
      <c r="A12" s="29" t="s">
        <v>21</v>
      </c>
      <c r="B12" s="29">
        <v>139</v>
      </c>
      <c r="C12" s="29">
        <v>35554</v>
      </c>
      <c r="D12" s="35">
        <f t="shared" si="0"/>
        <v>35554</v>
      </c>
      <c r="E12" s="36">
        <v>356009</v>
      </c>
    </row>
    <row r="13" spans="1:5" s="30" customFormat="1" ht="20.25" customHeight="1">
      <c r="A13" s="29" t="s">
        <v>22</v>
      </c>
      <c r="B13" s="29">
        <v>102</v>
      </c>
      <c r="C13" s="29">
        <v>45275</v>
      </c>
      <c r="D13" s="35">
        <f t="shared" si="0"/>
        <v>45275</v>
      </c>
      <c r="E13" s="29">
        <v>376662.36</v>
      </c>
    </row>
    <row r="14" spans="1:5" s="30" customFormat="1" ht="20.25" customHeight="1">
      <c r="A14" s="29" t="s">
        <v>23</v>
      </c>
      <c r="B14" s="29">
        <v>257</v>
      </c>
      <c r="C14" s="29">
        <v>110437</v>
      </c>
      <c r="D14" s="35">
        <f t="shared" si="0"/>
        <v>110437</v>
      </c>
      <c r="E14" s="29">
        <v>692801.07</v>
      </c>
    </row>
    <row r="15" spans="1:5" s="31" customFormat="1" ht="20.25" customHeight="1">
      <c r="A15" s="7" t="s">
        <v>68</v>
      </c>
      <c r="B15" s="29">
        <v>383</v>
      </c>
      <c r="C15" s="29">
        <v>133700</v>
      </c>
      <c r="D15" s="35">
        <f t="shared" si="0"/>
        <v>133700</v>
      </c>
      <c r="E15" s="36">
        <v>755598.41</v>
      </c>
    </row>
    <row r="16" spans="1:5" s="31" customFormat="1" ht="20.25" customHeight="1">
      <c r="A16" s="7" t="s">
        <v>84</v>
      </c>
      <c r="B16" s="7">
        <v>599</v>
      </c>
      <c r="C16" s="29">
        <v>242567</v>
      </c>
      <c r="D16" s="35">
        <f t="shared" si="0"/>
        <v>242567</v>
      </c>
      <c r="E16" s="36">
        <v>1372642.4</v>
      </c>
    </row>
    <row r="17" spans="1:5" s="31" customFormat="1" ht="20.25" customHeight="1">
      <c r="A17" s="7" t="s">
        <v>104</v>
      </c>
      <c r="B17" s="7">
        <v>473</v>
      </c>
      <c r="C17" s="29">
        <v>253000</v>
      </c>
      <c r="D17" s="35">
        <f>C17</f>
        <v>253000</v>
      </c>
      <c r="E17" s="36">
        <v>9741181.23</v>
      </c>
    </row>
    <row r="18" spans="1:5" s="31" customFormat="1" ht="20.25" customHeight="1">
      <c r="A18" s="7" t="s">
        <v>103</v>
      </c>
      <c r="B18" s="7">
        <v>564</v>
      </c>
      <c r="C18" s="29">
        <v>313136</v>
      </c>
      <c r="D18" s="35">
        <v>237049</v>
      </c>
      <c r="E18" s="36">
        <v>8851289.75</v>
      </c>
    </row>
    <row r="19" spans="1:5" s="31" customFormat="1" ht="23.25" customHeight="1">
      <c r="A19" s="7" t="s">
        <v>112</v>
      </c>
      <c r="B19" s="7">
        <v>739</v>
      </c>
      <c r="C19" s="29">
        <v>324617</v>
      </c>
      <c r="D19" s="35">
        <v>208437</v>
      </c>
      <c r="E19" s="36">
        <v>10468424.25</v>
      </c>
    </row>
    <row r="20" spans="1:5" ht="23.25" customHeight="1">
      <c r="A20" s="7" t="s">
        <v>121</v>
      </c>
      <c r="B20" s="7">
        <v>707</v>
      </c>
      <c r="C20" s="29">
        <v>334715</v>
      </c>
      <c r="D20" s="35">
        <v>334715</v>
      </c>
      <c r="E20" s="36">
        <v>8637708.51</v>
      </c>
    </row>
    <row r="21" spans="1:5" ht="24" customHeight="1">
      <c r="A21" s="7" t="s">
        <v>125</v>
      </c>
      <c r="B21" s="7">
        <v>677</v>
      </c>
      <c r="C21" s="29">
        <v>337721</v>
      </c>
      <c r="D21" s="35">
        <f>C21</f>
        <v>337721</v>
      </c>
      <c r="E21" s="36">
        <v>9419936.05</v>
      </c>
    </row>
    <row r="22" spans="1:5" ht="24" customHeight="1">
      <c r="A22" s="54" t="s">
        <v>153</v>
      </c>
      <c r="B22" s="7">
        <v>723</v>
      </c>
      <c r="C22" s="29">
        <v>339799</v>
      </c>
      <c r="D22" s="35">
        <f>C22</f>
        <v>339799</v>
      </c>
      <c r="E22" s="36">
        <v>12263809.36</v>
      </c>
    </row>
    <row r="28" ht="12.75">
      <c r="A28" s="86"/>
    </row>
    <row r="31" spans="1:5" ht="12.75">
      <c r="A31" s="95" t="s">
        <v>76</v>
      </c>
      <c r="B31" s="95"/>
      <c r="C31" s="95"/>
      <c r="D31" s="95"/>
      <c r="E31" s="95"/>
    </row>
  </sheetData>
  <mergeCells count="10">
    <mergeCell ref="D8:D9"/>
    <mergeCell ref="A31:E31"/>
    <mergeCell ref="E8:E9"/>
    <mergeCell ref="A8:A9"/>
    <mergeCell ref="B8:B9"/>
    <mergeCell ref="C8:C9"/>
    <mergeCell ref="A1:E1"/>
    <mergeCell ref="A3:E3"/>
    <mergeCell ref="A4:E4"/>
    <mergeCell ref="A6:E6"/>
  </mergeCells>
  <printOptions horizontalCentered="1"/>
  <pageMargins left="0.5" right="0.5" top="0.25" bottom="0.5" header="0.5" footer="0.5"/>
  <pageSetup horizontalDpi="600" verticalDpi="600" orientation="landscape" paperSize="5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C13">
      <selection activeCell="G26" sqref="G26"/>
    </sheetView>
  </sheetViews>
  <sheetFormatPr defaultColWidth="9.140625" defaultRowHeight="12.75"/>
  <cols>
    <col min="1" max="1" width="21.7109375" style="64" customWidth="1"/>
    <col min="2" max="2" width="12.00390625" style="65" customWidth="1"/>
    <col min="3" max="6" width="13.57421875" style="65" customWidth="1"/>
    <col min="7" max="7" width="11.8515625" style="65" customWidth="1"/>
    <col min="8" max="8" width="17.140625" style="65" customWidth="1"/>
    <col min="9" max="9" width="16.140625" style="65" customWidth="1"/>
    <col min="10" max="10" width="16.00390625" style="65" customWidth="1"/>
    <col min="11" max="11" width="16.7109375" style="65" customWidth="1"/>
    <col min="12" max="12" width="13.57421875" style="72" customWidth="1"/>
    <col min="13" max="16384" width="13.57421875" style="65" customWidth="1"/>
  </cols>
  <sheetData>
    <row r="1" spans="1:12" s="63" customFormat="1" ht="12.75">
      <c r="A1" s="129" t="s">
        <v>75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84"/>
    </row>
    <row r="2" spans="1:11" ht="7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s="66" customFormat="1" ht="22.5" customHeight="1">
      <c r="A3" s="128" t="s">
        <v>117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85"/>
    </row>
    <row r="4" spans="1:12" s="66" customFormat="1" ht="15.75" customHeight="1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85"/>
    </row>
    <row r="5" spans="1:12" s="67" customFormat="1" ht="12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s="67" customFormat="1" ht="15.75" customHeight="1">
      <c r="A6" s="131" t="s">
        <v>127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74"/>
    </row>
    <row r="7" spans="1:12" s="67" customFormat="1" ht="15.75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s="68" customFormat="1" ht="24" customHeight="1">
      <c r="A8" s="126" t="s">
        <v>1</v>
      </c>
      <c r="B8" s="132" t="s">
        <v>53</v>
      </c>
      <c r="C8" s="136" t="s">
        <v>137</v>
      </c>
      <c r="D8" s="137"/>
      <c r="E8" s="138"/>
      <c r="F8" s="136" t="s">
        <v>49</v>
      </c>
      <c r="G8" s="137"/>
      <c r="H8" s="138"/>
      <c r="I8" s="136" t="s">
        <v>31</v>
      </c>
      <c r="J8" s="138"/>
      <c r="K8" s="134" t="s">
        <v>5</v>
      </c>
      <c r="L8" s="75"/>
    </row>
    <row r="9" spans="1:12" s="68" customFormat="1" ht="25.5" customHeight="1">
      <c r="A9" s="127"/>
      <c r="B9" s="133"/>
      <c r="C9" s="76" t="s">
        <v>47</v>
      </c>
      <c r="D9" s="76" t="s">
        <v>48</v>
      </c>
      <c r="E9" s="77" t="s">
        <v>5</v>
      </c>
      <c r="F9" s="76" t="s">
        <v>30</v>
      </c>
      <c r="G9" s="76" t="s">
        <v>50</v>
      </c>
      <c r="H9" s="76" t="s">
        <v>27</v>
      </c>
      <c r="I9" s="76" t="s">
        <v>52</v>
      </c>
      <c r="J9" s="76" t="s">
        <v>51</v>
      </c>
      <c r="K9" s="135"/>
      <c r="L9" s="75"/>
    </row>
    <row r="10" spans="1:12" s="58" customFormat="1" ht="21.75" customHeight="1">
      <c r="A10" s="78" t="str">
        <f>Sheet4!A9</f>
        <v>2004-2005</v>
      </c>
      <c r="B10" s="78">
        <f>Sheet4!B9</f>
        <v>46</v>
      </c>
      <c r="C10" s="78">
        <f>Sheet4!C9</f>
        <v>12993</v>
      </c>
      <c r="D10" s="78">
        <f>Sheet4!D9</f>
        <v>12656</v>
      </c>
      <c r="E10" s="79">
        <f>Sheet4!E9</f>
        <v>25649</v>
      </c>
      <c r="F10" s="78">
        <v>320</v>
      </c>
      <c r="G10" s="78">
        <v>0</v>
      </c>
      <c r="H10" s="78">
        <v>58034</v>
      </c>
      <c r="I10" s="78">
        <v>94004</v>
      </c>
      <c r="J10" s="78">
        <v>34500</v>
      </c>
      <c r="K10" s="79">
        <f aca="true" t="shared" si="0" ref="K10:K18">SUM(F10:J10)</f>
        <v>186858</v>
      </c>
      <c r="L10" s="73"/>
    </row>
    <row r="11" spans="1:12" s="58" customFormat="1" ht="21.75" customHeight="1">
      <c r="A11" s="78" t="str">
        <f>Sheet4!A10</f>
        <v>2005-2006</v>
      </c>
      <c r="B11" s="78">
        <f>Sheet4!B10</f>
        <v>44</v>
      </c>
      <c r="C11" s="78">
        <f>Sheet4!C10</f>
        <v>12733</v>
      </c>
      <c r="D11" s="78">
        <f>Sheet4!D10</f>
        <v>12838</v>
      </c>
      <c r="E11" s="79">
        <f>Sheet4!E10</f>
        <v>25571</v>
      </c>
      <c r="F11" s="78">
        <v>1321</v>
      </c>
      <c r="G11" s="78">
        <v>0</v>
      </c>
      <c r="H11" s="78">
        <v>24772</v>
      </c>
      <c r="I11" s="78">
        <v>110142</v>
      </c>
      <c r="J11" s="78">
        <v>37188</v>
      </c>
      <c r="K11" s="79">
        <f t="shared" si="0"/>
        <v>173423</v>
      </c>
      <c r="L11" s="73"/>
    </row>
    <row r="12" spans="1:12" s="58" customFormat="1" ht="21.75" customHeight="1">
      <c r="A12" s="78" t="str">
        <f>Sheet4!A11</f>
        <v>2006-2007</v>
      </c>
      <c r="B12" s="78">
        <f>Sheet4!B11</f>
        <v>47</v>
      </c>
      <c r="C12" s="78">
        <f>Sheet4!C11</f>
        <v>12553</v>
      </c>
      <c r="D12" s="78">
        <f>Sheet4!D11</f>
        <v>12789</v>
      </c>
      <c r="E12" s="79">
        <f>Sheet4!E11</f>
        <v>25342</v>
      </c>
      <c r="F12" s="78">
        <v>850</v>
      </c>
      <c r="G12" s="78">
        <v>0</v>
      </c>
      <c r="H12" s="78">
        <v>18710</v>
      </c>
      <c r="I12" s="78">
        <v>107185</v>
      </c>
      <c r="J12" s="78">
        <v>41607</v>
      </c>
      <c r="K12" s="79">
        <f t="shared" si="0"/>
        <v>168352</v>
      </c>
      <c r="L12" s="73"/>
    </row>
    <row r="13" spans="1:12" s="58" customFormat="1" ht="21.75" customHeight="1">
      <c r="A13" s="78" t="str">
        <f>Sheet4!A12</f>
        <v>2007-2008</v>
      </c>
      <c r="B13" s="78">
        <f>Sheet4!B12</f>
        <v>39</v>
      </c>
      <c r="C13" s="78">
        <f>Sheet4!C12</f>
        <v>10588</v>
      </c>
      <c r="D13" s="78">
        <f>Sheet4!D12</f>
        <v>10297</v>
      </c>
      <c r="E13" s="79">
        <f>Sheet4!E12</f>
        <v>20885</v>
      </c>
      <c r="F13" s="78">
        <v>4665</v>
      </c>
      <c r="G13" s="78">
        <v>0</v>
      </c>
      <c r="H13" s="78">
        <v>25737</v>
      </c>
      <c r="I13" s="78">
        <v>79781</v>
      </c>
      <c r="J13" s="78">
        <v>35591</v>
      </c>
      <c r="K13" s="79">
        <f t="shared" si="0"/>
        <v>145774</v>
      </c>
      <c r="L13" s="73"/>
    </row>
    <row r="14" spans="1:12" s="58" customFormat="1" ht="21.75" customHeight="1">
      <c r="A14" s="78" t="str">
        <f>Sheet4!A13</f>
        <v>2008-2009</v>
      </c>
      <c r="B14" s="78">
        <f>Sheet4!B13</f>
        <v>47</v>
      </c>
      <c r="C14" s="78">
        <f>Sheet4!C13</f>
        <v>10437</v>
      </c>
      <c r="D14" s="78">
        <f>Sheet4!D13</f>
        <v>10764</v>
      </c>
      <c r="E14" s="79">
        <f>Sheet4!E13</f>
        <v>21201</v>
      </c>
      <c r="F14" s="78">
        <v>755</v>
      </c>
      <c r="G14" s="78">
        <v>0</v>
      </c>
      <c r="H14" s="78">
        <v>24540</v>
      </c>
      <c r="I14" s="78">
        <v>78968</v>
      </c>
      <c r="J14" s="78">
        <v>38109</v>
      </c>
      <c r="K14" s="79">
        <f t="shared" si="0"/>
        <v>142372</v>
      </c>
      <c r="L14" s="73"/>
    </row>
    <row r="15" spans="1:12" s="69" customFormat="1" ht="21.75" customHeight="1">
      <c r="A15" s="78" t="s">
        <v>68</v>
      </c>
      <c r="B15" s="78">
        <f>Sheet4!B14</f>
        <v>33</v>
      </c>
      <c r="C15" s="78">
        <f>Sheet4!C14</f>
        <v>10280</v>
      </c>
      <c r="D15" s="78">
        <f>Sheet4!D14</f>
        <v>10371</v>
      </c>
      <c r="E15" s="79">
        <f>Sheet4!E14</f>
        <v>20651</v>
      </c>
      <c r="F15" s="78">
        <v>2376</v>
      </c>
      <c r="G15" s="78">
        <v>0</v>
      </c>
      <c r="H15" s="78">
        <v>25905</v>
      </c>
      <c r="I15" s="78">
        <v>78350</v>
      </c>
      <c r="J15" s="78">
        <v>37619</v>
      </c>
      <c r="K15" s="79">
        <f t="shared" si="0"/>
        <v>144250</v>
      </c>
      <c r="L15" s="80"/>
    </row>
    <row r="16" spans="1:12" s="69" customFormat="1" ht="21.75" customHeight="1">
      <c r="A16" s="78" t="s">
        <v>84</v>
      </c>
      <c r="B16" s="78">
        <f>Sheet4!B15</f>
        <v>44</v>
      </c>
      <c r="C16" s="78">
        <f>Sheet4!C15</f>
        <v>13699</v>
      </c>
      <c r="D16" s="78">
        <f>Sheet4!D15</f>
        <v>13424</v>
      </c>
      <c r="E16" s="79">
        <f>Sheet4!E15</f>
        <v>27123</v>
      </c>
      <c r="F16" s="78">
        <v>2698</v>
      </c>
      <c r="G16" s="78">
        <v>0</v>
      </c>
      <c r="H16" s="78">
        <v>70653</v>
      </c>
      <c r="I16" s="78">
        <v>98935</v>
      </c>
      <c r="J16" s="78">
        <v>39144</v>
      </c>
      <c r="K16" s="79">
        <f t="shared" si="0"/>
        <v>211430</v>
      </c>
      <c r="L16" s="80"/>
    </row>
    <row r="17" spans="1:12" s="69" customFormat="1" ht="21.75" customHeight="1">
      <c r="A17" s="78" t="s">
        <v>102</v>
      </c>
      <c r="B17" s="78">
        <v>35</v>
      </c>
      <c r="C17" s="78">
        <v>15460</v>
      </c>
      <c r="D17" s="78">
        <v>14585</v>
      </c>
      <c r="E17" s="79">
        <f>Sheet4!E16</f>
        <v>30045</v>
      </c>
      <c r="F17" s="78">
        <v>3233</v>
      </c>
      <c r="G17" s="78">
        <v>0</v>
      </c>
      <c r="H17" s="78">
        <v>120371</v>
      </c>
      <c r="I17" s="78">
        <v>93996</v>
      </c>
      <c r="J17" s="78">
        <v>34027</v>
      </c>
      <c r="K17" s="79">
        <f>SUM(F17:J17)</f>
        <v>251627</v>
      </c>
      <c r="L17" s="80"/>
    </row>
    <row r="18" spans="1:12" s="69" customFormat="1" ht="21.75" customHeight="1">
      <c r="A18" s="78" t="s">
        <v>103</v>
      </c>
      <c r="B18" s="78">
        <v>47</v>
      </c>
      <c r="C18" s="78">
        <v>21994</v>
      </c>
      <c r="D18" s="78">
        <v>21879</v>
      </c>
      <c r="E18" s="79">
        <f>Sheet4!E17</f>
        <v>43873</v>
      </c>
      <c r="F18" s="78">
        <v>2435</v>
      </c>
      <c r="G18" s="78">
        <v>0</v>
      </c>
      <c r="H18" s="78">
        <v>188181</v>
      </c>
      <c r="I18" s="78">
        <v>137705</v>
      </c>
      <c r="J18" s="78">
        <v>36336</v>
      </c>
      <c r="K18" s="79">
        <f t="shared" si="0"/>
        <v>364657</v>
      </c>
      <c r="L18" s="80"/>
    </row>
    <row r="19" spans="1:12" s="70" customFormat="1" ht="21.75" customHeight="1">
      <c r="A19" s="78" t="s">
        <v>113</v>
      </c>
      <c r="B19" s="78">
        <v>72</v>
      </c>
      <c r="C19" s="78">
        <v>21947</v>
      </c>
      <c r="D19" s="78">
        <v>21060</v>
      </c>
      <c r="E19" s="79">
        <f>Sheet4!E18</f>
        <v>43007</v>
      </c>
      <c r="F19" s="78">
        <v>1980</v>
      </c>
      <c r="G19" s="78">
        <v>0</v>
      </c>
      <c r="H19" s="78">
        <v>193756</v>
      </c>
      <c r="I19" s="78">
        <v>106945</v>
      </c>
      <c r="J19" s="78">
        <v>34399</v>
      </c>
      <c r="K19" s="79">
        <f>SUM(F19:J19)</f>
        <v>337080</v>
      </c>
      <c r="L19" s="81"/>
    </row>
    <row r="20" spans="1:11" ht="29.25" customHeight="1">
      <c r="A20" s="82" t="s">
        <v>120</v>
      </c>
      <c r="B20" s="78">
        <v>67</v>
      </c>
      <c r="C20" s="78">
        <v>21036</v>
      </c>
      <c r="D20" s="78">
        <v>21101</v>
      </c>
      <c r="E20" s="79">
        <f>Sheet4!E19</f>
        <v>42137</v>
      </c>
      <c r="F20" s="78">
        <v>3392</v>
      </c>
      <c r="G20" s="78">
        <v>0</v>
      </c>
      <c r="H20" s="78">
        <v>188160</v>
      </c>
      <c r="I20" s="78">
        <v>66570</v>
      </c>
      <c r="J20" s="78">
        <v>34260</v>
      </c>
      <c r="K20" s="79">
        <f>SUM(F20:J20)</f>
        <v>292382</v>
      </c>
    </row>
    <row r="21" spans="1:11" ht="29.25" customHeight="1">
      <c r="A21" s="83" t="s">
        <v>125</v>
      </c>
      <c r="B21" s="78">
        <f>Sheet4!B20</f>
        <v>46</v>
      </c>
      <c r="C21" s="78">
        <f>Sheet4!C20</f>
        <v>20717</v>
      </c>
      <c r="D21" s="78">
        <f>Sheet4!D20</f>
        <v>21236</v>
      </c>
      <c r="E21" s="79">
        <f>Sheet4!E20</f>
        <v>41953</v>
      </c>
      <c r="F21" s="78">
        <v>7804</v>
      </c>
      <c r="G21" s="78">
        <v>0</v>
      </c>
      <c r="H21" s="78">
        <v>178783</v>
      </c>
      <c r="I21" s="78">
        <v>50325</v>
      </c>
      <c r="J21" s="78">
        <v>35846</v>
      </c>
      <c r="K21" s="79">
        <f>SUM(F21:J21)</f>
        <v>272758</v>
      </c>
    </row>
    <row r="22" spans="1:11" s="72" customFormat="1" ht="29.25" customHeight="1">
      <c r="A22" s="54" t="s">
        <v>149</v>
      </c>
      <c r="B22" s="78">
        <v>37</v>
      </c>
      <c r="C22" s="78">
        <v>14147</v>
      </c>
      <c r="D22" s="78">
        <v>12805</v>
      </c>
      <c r="E22" s="79">
        <f>Sheet4!E21</f>
        <v>26952</v>
      </c>
      <c r="F22" s="78">
        <v>5554</v>
      </c>
      <c r="G22" s="78">
        <v>0</v>
      </c>
      <c r="H22" s="78">
        <v>133430</v>
      </c>
      <c r="I22" s="78">
        <v>54082</v>
      </c>
      <c r="J22" s="78">
        <v>31452</v>
      </c>
      <c r="K22" s="79">
        <f>SUM(F22:J22)</f>
        <v>224518</v>
      </c>
    </row>
    <row r="23" spans="1:11" ht="18.75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8.7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8.75" customHeight="1">
      <c r="A25" s="71"/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pans="1:11" ht="21" customHeight="1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</row>
    <row r="27" spans="1:11" ht="15" customHeight="1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2" s="63" customFormat="1" ht="16.5" customHeight="1">
      <c r="A28" s="125" t="s">
        <v>74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84"/>
    </row>
  </sheetData>
  <mergeCells count="11">
    <mergeCell ref="I8:J8"/>
    <mergeCell ref="A28:K28"/>
    <mergeCell ref="A8:A9"/>
    <mergeCell ref="A3:K3"/>
    <mergeCell ref="A1:K1"/>
    <mergeCell ref="A4:K4"/>
    <mergeCell ref="A6:K6"/>
    <mergeCell ref="B8:B9"/>
    <mergeCell ref="K8:K9"/>
    <mergeCell ref="C8:E8"/>
    <mergeCell ref="F8:H8"/>
  </mergeCells>
  <printOptions horizontalCentered="1"/>
  <pageMargins left="0.25" right="0.25" top="0.25" bottom="0.5" header="0.5" footer="0.5"/>
  <pageSetup horizontalDpi="600" verticalDpi="600" orientation="landscape" paperSize="5" r:id="rId1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SheetLayoutView="100" workbookViewId="0" topLeftCell="B13">
      <selection activeCell="F26" sqref="F26"/>
    </sheetView>
  </sheetViews>
  <sheetFormatPr defaultColWidth="9.140625" defaultRowHeight="20.25" customHeight="1"/>
  <cols>
    <col min="1" max="1" width="20.421875" style="17" customWidth="1"/>
    <col min="2" max="2" width="11.7109375" style="17" customWidth="1"/>
    <col min="3" max="3" width="12.57421875" style="17" customWidth="1"/>
    <col min="4" max="4" width="12.8515625" style="17" customWidth="1"/>
    <col min="5" max="5" width="13.00390625" style="17" customWidth="1"/>
    <col min="6" max="6" width="13.421875" style="17" customWidth="1"/>
    <col min="7" max="7" width="13.8515625" style="17" customWidth="1"/>
    <col min="8" max="8" width="12.7109375" style="17" customWidth="1"/>
    <col min="9" max="9" width="16.8515625" style="17" customWidth="1"/>
    <col min="10" max="10" width="16.00390625" style="17" customWidth="1"/>
    <col min="11" max="11" width="16.7109375" style="17" customWidth="1"/>
    <col min="12" max="12" width="12.140625" style="17" customWidth="1"/>
    <col min="13" max="16384" width="13.28125" style="17" customWidth="1"/>
  </cols>
  <sheetData>
    <row r="1" spans="1:12" ht="20.25" customHeight="1">
      <c r="A1" s="91" t="s">
        <v>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8"/>
    </row>
    <row r="2" s="19" customFormat="1" ht="15.75" customHeight="1">
      <c r="A2" s="18"/>
    </row>
    <row r="3" spans="1:12" s="22" customFormat="1" ht="20.25" customHeight="1">
      <c r="A3" s="92" t="s">
        <v>117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21"/>
    </row>
    <row r="4" spans="1:12" s="22" customFormat="1" ht="20.2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24"/>
    </row>
    <row r="5" spans="1:12" s="22" customFormat="1" ht="10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9" customFormat="1" ht="20.25" customHeight="1">
      <c r="A6" s="116" t="s">
        <v>129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27"/>
    </row>
    <row r="7" s="19" customFormat="1" ht="15" customHeight="1">
      <c r="A7" s="18"/>
    </row>
    <row r="8" spans="1:11" s="28" customFormat="1" ht="40.5" customHeight="1">
      <c r="A8" s="25" t="s">
        <v>1</v>
      </c>
      <c r="B8" s="25" t="s">
        <v>43</v>
      </c>
      <c r="C8" s="25" t="s">
        <v>134</v>
      </c>
      <c r="D8" s="25" t="s">
        <v>135</v>
      </c>
      <c r="E8" s="26" t="s">
        <v>136</v>
      </c>
      <c r="F8" s="25" t="s">
        <v>44</v>
      </c>
      <c r="G8" s="25" t="s">
        <v>108</v>
      </c>
      <c r="H8" s="26" t="s">
        <v>42</v>
      </c>
      <c r="I8" s="25" t="s">
        <v>45</v>
      </c>
      <c r="J8" s="25" t="s">
        <v>41</v>
      </c>
      <c r="K8" s="26" t="s">
        <v>46</v>
      </c>
    </row>
    <row r="9" spans="1:12" s="6" customFormat="1" ht="21.75" customHeight="1">
      <c r="A9" s="7" t="s">
        <v>19</v>
      </c>
      <c r="B9" s="7">
        <v>46</v>
      </c>
      <c r="C9" s="7">
        <v>12993</v>
      </c>
      <c r="D9" s="7">
        <v>12656</v>
      </c>
      <c r="E9" s="9">
        <f aca="true" t="shared" si="0" ref="E9:E18">SUM(C9+D9)</f>
        <v>25649</v>
      </c>
      <c r="F9" s="7">
        <v>9219</v>
      </c>
      <c r="G9" s="7">
        <v>8876</v>
      </c>
      <c r="H9" s="9">
        <f aca="true" t="shared" si="1" ref="H9:H17">SUM(F9+G9)</f>
        <v>18095</v>
      </c>
      <c r="I9" s="7">
        <v>58354</v>
      </c>
      <c r="J9" s="7">
        <v>128504</v>
      </c>
      <c r="K9" s="9">
        <f aca="true" t="shared" si="2" ref="K9:K17">SUM(I9+J9)</f>
        <v>186858</v>
      </c>
      <c r="L9" s="17"/>
    </row>
    <row r="10" spans="1:12" s="6" customFormat="1" ht="21.75" customHeight="1">
      <c r="A10" s="7" t="s">
        <v>20</v>
      </c>
      <c r="B10" s="7">
        <v>44</v>
      </c>
      <c r="C10" s="7">
        <v>12733</v>
      </c>
      <c r="D10" s="7">
        <v>12838</v>
      </c>
      <c r="E10" s="9">
        <f t="shared" si="0"/>
        <v>25571</v>
      </c>
      <c r="F10" s="7">
        <v>9230</v>
      </c>
      <c r="G10" s="7">
        <v>9375</v>
      </c>
      <c r="H10" s="9">
        <f t="shared" si="1"/>
        <v>18605</v>
      </c>
      <c r="I10" s="7">
        <v>26093</v>
      </c>
      <c r="J10" s="7">
        <v>147330</v>
      </c>
      <c r="K10" s="9">
        <f t="shared" si="2"/>
        <v>173423</v>
      </c>
      <c r="L10" s="17"/>
    </row>
    <row r="11" spans="1:12" s="6" customFormat="1" ht="21.75" customHeight="1">
      <c r="A11" s="7" t="s">
        <v>21</v>
      </c>
      <c r="B11" s="7">
        <v>47</v>
      </c>
      <c r="C11" s="7">
        <v>12553</v>
      </c>
      <c r="D11" s="7">
        <v>12789</v>
      </c>
      <c r="E11" s="9">
        <f t="shared" si="0"/>
        <v>25342</v>
      </c>
      <c r="F11" s="7">
        <v>9039</v>
      </c>
      <c r="G11" s="7">
        <v>9189</v>
      </c>
      <c r="H11" s="9">
        <f t="shared" si="1"/>
        <v>18228</v>
      </c>
      <c r="I11" s="7">
        <v>19560</v>
      </c>
      <c r="J11" s="7">
        <v>148792</v>
      </c>
      <c r="K11" s="9">
        <f t="shared" si="2"/>
        <v>168352</v>
      </c>
      <c r="L11" s="17"/>
    </row>
    <row r="12" spans="1:12" s="6" customFormat="1" ht="21.75" customHeight="1">
      <c r="A12" s="7" t="s">
        <v>22</v>
      </c>
      <c r="B12" s="7">
        <v>39</v>
      </c>
      <c r="C12" s="7">
        <v>10588</v>
      </c>
      <c r="D12" s="7">
        <v>10297</v>
      </c>
      <c r="E12" s="9">
        <f t="shared" si="0"/>
        <v>20885</v>
      </c>
      <c r="F12" s="7">
        <v>7501</v>
      </c>
      <c r="G12" s="7">
        <v>7284</v>
      </c>
      <c r="H12" s="9">
        <f t="shared" si="1"/>
        <v>14785</v>
      </c>
      <c r="I12" s="7">
        <v>30402</v>
      </c>
      <c r="J12" s="7">
        <v>115372</v>
      </c>
      <c r="K12" s="9">
        <f t="shared" si="2"/>
        <v>145774</v>
      </c>
      <c r="L12" s="17"/>
    </row>
    <row r="13" spans="1:12" s="6" customFormat="1" ht="21.75" customHeight="1">
      <c r="A13" s="7" t="s">
        <v>23</v>
      </c>
      <c r="B13" s="7">
        <v>47</v>
      </c>
      <c r="C13" s="7">
        <v>10437</v>
      </c>
      <c r="D13" s="7">
        <v>10764</v>
      </c>
      <c r="E13" s="9">
        <f t="shared" si="0"/>
        <v>21201</v>
      </c>
      <c r="F13" s="7">
        <v>7300</v>
      </c>
      <c r="G13" s="7">
        <v>7528</v>
      </c>
      <c r="H13" s="9">
        <f t="shared" si="1"/>
        <v>14828</v>
      </c>
      <c r="I13" s="7">
        <v>25295</v>
      </c>
      <c r="J13" s="7">
        <v>117077</v>
      </c>
      <c r="K13" s="9">
        <f t="shared" si="2"/>
        <v>142372</v>
      </c>
      <c r="L13" s="17"/>
    </row>
    <row r="14" spans="1:11" ht="21.75" customHeight="1">
      <c r="A14" s="7" t="s">
        <v>68</v>
      </c>
      <c r="B14" s="29">
        <v>33</v>
      </c>
      <c r="C14" s="29">
        <v>10280</v>
      </c>
      <c r="D14" s="29">
        <v>10371</v>
      </c>
      <c r="E14" s="9">
        <f t="shared" si="0"/>
        <v>20651</v>
      </c>
      <c r="F14" s="29">
        <v>7105</v>
      </c>
      <c r="G14" s="29">
        <v>7147</v>
      </c>
      <c r="H14" s="9">
        <f t="shared" si="1"/>
        <v>14252</v>
      </c>
      <c r="I14" s="29">
        <v>28281</v>
      </c>
      <c r="J14" s="29">
        <v>115969</v>
      </c>
      <c r="K14" s="9">
        <f t="shared" si="2"/>
        <v>144250</v>
      </c>
    </row>
    <row r="15" spans="1:11" ht="21.75" customHeight="1">
      <c r="A15" s="7" t="s">
        <v>84</v>
      </c>
      <c r="B15" s="7">
        <v>44</v>
      </c>
      <c r="C15" s="29">
        <v>13699</v>
      </c>
      <c r="D15" s="29">
        <v>13424</v>
      </c>
      <c r="E15" s="9">
        <f t="shared" si="0"/>
        <v>27123</v>
      </c>
      <c r="F15" s="29">
        <v>9748</v>
      </c>
      <c r="G15" s="29">
        <v>9579</v>
      </c>
      <c r="H15" s="9">
        <f t="shared" si="1"/>
        <v>19327</v>
      </c>
      <c r="I15" s="29">
        <v>73351</v>
      </c>
      <c r="J15" s="29">
        <v>138079</v>
      </c>
      <c r="K15" s="9">
        <f t="shared" si="2"/>
        <v>211430</v>
      </c>
    </row>
    <row r="16" spans="1:11" ht="21.75" customHeight="1">
      <c r="A16" s="7" t="s">
        <v>104</v>
      </c>
      <c r="B16" s="7">
        <v>35</v>
      </c>
      <c r="C16" s="29">
        <v>15460</v>
      </c>
      <c r="D16" s="29">
        <v>14585</v>
      </c>
      <c r="E16" s="9">
        <f>SUM(C16+D16)</f>
        <v>30045</v>
      </c>
      <c r="F16" s="29">
        <v>11588</v>
      </c>
      <c r="G16" s="29">
        <v>10866</v>
      </c>
      <c r="H16" s="9">
        <f>SUM(F16+G16)</f>
        <v>22454</v>
      </c>
      <c r="I16" s="29">
        <v>123604</v>
      </c>
      <c r="J16" s="29">
        <v>128023</v>
      </c>
      <c r="K16" s="9">
        <f>SUM(I16+J16)</f>
        <v>251627</v>
      </c>
    </row>
    <row r="17" spans="1:11" ht="21.75" customHeight="1">
      <c r="A17" s="7" t="s">
        <v>103</v>
      </c>
      <c r="B17" s="7">
        <v>47</v>
      </c>
      <c r="C17" s="29">
        <v>21994</v>
      </c>
      <c r="D17" s="29">
        <v>21879</v>
      </c>
      <c r="E17" s="9">
        <f t="shared" si="0"/>
        <v>43873</v>
      </c>
      <c r="F17" s="29">
        <v>15482</v>
      </c>
      <c r="G17" s="29">
        <v>15452</v>
      </c>
      <c r="H17" s="9">
        <f t="shared" si="1"/>
        <v>30934</v>
      </c>
      <c r="I17" s="29">
        <v>190616</v>
      </c>
      <c r="J17" s="29">
        <v>174041</v>
      </c>
      <c r="K17" s="9">
        <f t="shared" si="2"/>
        <v>364657</v>
      </c>
    </row>
    <row r="18" spans="1:11" ht="21.75" customHeight="1">
      <c r="A18" s="7" t="s">
        <v>112</v>
      </c>
      <c r="B18" s="7">
        <v>72</v>
      </c>
      <c r="C18" s="29">
        <v>21947</v>
      </c>
      <c r="D18" s="29">
        <v>21060</v>
      </c>
      <c r="E18" s="9">
        <f t="shared" si="0"/>
        <v>43007</v>
      </c>
      <c r="F18" s="29">
        <v>14875</v>
      </c>
      <c r="G18" s="29">
        <v>14266</v>
      </c>
      <c r="H18" s="9">
        <f>SUM(F18+G18)</f>
        <v>29141</v>
      </c>
      <c r="I18" s="29">
        <v>195736</v>
      </c>
      <c r="J18" s="29">
        <v>141344</v>
      </c>
      <c r="K18" s="9">
        <f>SUM(I18+J18)</f>
        <v>337080</v>
      </c>
    </row>
    <row r="19" spans="1:11" ht="29.25" customHeight="1">
      <c r="A19" s="7" t="s">
        <v>120</v>
      </c>
      <c r="B19" s="7">
        <v>67</v>
      </c>
      <c r="C19" s="29">
        <v>21036</v>
      </c>
      <c r="D19" s="29">
        <v>21101</v>
      </c>
      <c r="E19" s="9">
        <f>SUM(C19+D19)</f>
        <v>42137</v>
      </c>
      <c r="F19" s="29">
        <v>13188</v>
      </c>
      <c r="G19" s="29">
        <v>13415</v>
      </c>
      <c r="H19" s="9">
        <f>SUM(F19+G19)</f>
        <v>26603</v>
      </c>
      <c r="I19" s="29">
        <v>191552</v>
      </c>
      <c r="J19" s="29">
        <v>100830</v>
      </c>
      <c r="K19" s="9">
        <f>SUM(I19+J19)</f>
        <v>292382</v>
      </c>
    </row>
    <row r="20" spans="1:11" ht="29.25" customHeight="1">
      <c r="A20" s="7" t="s">
        <v>125</v>
      </c>
      <c r="B20" s="7">
        <v>46</v>
      </c>
      <c r="C20" s="29">
        <v>20717</v>
      </c>
      <c r="D20" s="29">
        <v>21236</v>
      </c>
      <c r="E20" s="9">
        <f>SUM(C20+D20)</f>
        <v>41953</v>
      </c>
      <c r="F20" s="29">
        <v>12614</v>
      </c>
      <c r="G20" s="29">
        <v>12983</v>
      </c>
      <c r="H20" s="9">
        <f>SUM(F20+G20)</f>
        <v>25597</v>
      </c>
      <c r="I20" s="29">
        <v>186587</v>
      </c>
      <c r="J20" s="29">
        <v>86171</v>
      </c>
      <c r="K20" s="9">
        <f>SUM(I20+J20)</f>
        <v>272758</v>
      </c>
    </row>
    <row r="21" spans="1:11" ht="30.75" customHeight="1">
      <c r="A21" s="54" t="s">
        <v>149</v>
      </c>
      <c r="B21" s="7">
        <v>37</v>
      </c>
      <c r="C21" s="29">
        <v>14147</v>
      </c>
      <c r="D21" s="29">
        <v>12805</v>
      </c>
      <c r="E21" s="9">
        <f>SUM(C21+D21)</f>
        <v>26952</v>
      </c>
      <c r="F21" s="29">
        <v>9146</v>
      </c>
      <c r="G21" s="29">
        <v>8094</v>
      </c>
      <c r="H21" s="9">
        <f>SUM(F21+G21)</f>
        <v>17240</v>
      </c>
      <c r="I21" s="29">
        <v>138984</v>
      </c>
      <c r="J21" s="29">
        <v>85534</v>
      </c>
      <c r="K21" s="9">
        <f>SUM(I21+J21)</f>
        <v>224518</v>
      </c>
    </row>
    <row r="22" ht="19.5" customHeight="1"/>
    <row r="23" ht="12.75" customHeight="1"/>
    <row r="24" ht="19.5" customHeight="1"/>
    <row r="25" ht="17.25" customHeight="1"/>
    <row r="26" ht="17.25" customHeight="1"/>
    <row r="27" spans="1:12" ht="20.25" customHeight="1">
      <c r="A27" s="95" t="s">
        <v>73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8"/>
    </row>
  </sheetData>
  <mergeCells count="5">
    <mergeCell ref="A1:K1"/>
    <mergeCell ref="A6:K6"/>
    <mergeCell ref="A4:K4"/>
    <mergeCell ref="A27:K27"/>
    <mergeCell ref="A3:K3"/>
  </mergeCells>
  <printOptions horizontalCentered="1"/>
  <pageMargins left="0.5" right="0.5" top="0" bottom="0.5" header="0.5" footer="0.5"/>
  <pageSetup horizontalDpi="600" verticalDpi="600" orientation="landscape" paperSize="5" r:id="rId1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workbookViewId="0" topLeftCell="A13">
      <selection activeCell="G22" sqref="G22"/>
    </sheetView>
  </sheetViews>
  <sheetFormatPr defaultColWidth="9.140625" defaultRowHeight="12.75"/>
  <cols>
    <col min="1" max="1" width="17.421875" style="15" customWidth="1"/>
    <col min="2" max="2" width="9.28125" style="15" customWidth="1"/>
    <col min="3" max="3" width="10.421875" style="15" customWidth="1"/>
    <col min="4" max="4" width="9.28125" style="15" customWidth="1"/>
    <col min="5" max="5" width="9.421875" style="15" customWidth="1"/>
    <col min="6" max="6" width="10.00390625" style="15" customWidth="1"/>
    <col min="7" max="7" width="6.7109375" style="15" customWidth="1"/>
    <col min="8" max="8" width="9.8515625" style="15" customWidth="1"/>
    <col min="9" max="9" width="11.28125" style="15" customWidth="1"/>
    <col min="10" max="10" width="9.00390625" style="15" customWidth="1"/>
    <col min="11" max="11" width="8.8515625" style="15" customWidth="1"/>
    <col min="12" max="12" width="7.7109375" style="15" customWidth="1"/>
    <col min="13" max="13" width="8.140625" style="15" customWidth="1"/>
    <col min="14" max="14" width="8.7109375" style="15" customWidth="1"/>
    <col min="15" max="16" width="9.140625" style="15" customWidth="1"/>
    <col min="17" max="17" width="14.28125" style="15" customWidth="1"/>
    <col min="18" max="16384" width="9.140625" style="15" customWidth="1"/>
  </cols>
  <sheetData>
    <row r="1" spans="1:17" ht="12.75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ht="9" customHeight="1"/>
    <row r="3" spans="1:17" ht="18">
      <c r="A3" s="89" t="s">
        <v>31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ht="6.75" customHeight="1"/>
    <row r="5" spans="15:17" ht="15" customHeight="1">
      <c r="O5" s="139" t="s">
        <v>111</v>
      </c>
      <c r="P5" s="139"/>
      <c r="Q5" s="139"/>
    </row>
    <row r="6" spans="1:17" ht="25.5">
      <c r="A6" s="12" t="s">
        <v>1</v>
      </c>
      <c r="B6" s="12" t="s">
        <v>32</v>
      </c>
      <c r="C6" s="12" t="s">
        <v>37</v>
      </c>
      <c r="D6" s="12" t="s">
        <v>33</v>
      </c>
      <c r="E6" s="12" t="s">
        <v>34</v>
      </c>
      <c r="F6" s="12" t="s">
        <v>38</v>
      </c>
      <c r="G6" s="12" t="s">
        <v>90</v>
      </c>
      <c r="H6" s="12" t="s">
        <v>67</v>
      </c>
      <c r="I6" s="12" t="s">
        <v>30</v>
      </c>
      <c r="J6" s="12" t="s">
        <v>14</v>
      </c>
      <c r="K6" s="12" t="s">
        <v>124</v>
      </c>
      <c r="L6" s="12" t="s">
        <v>66</v>
      </c>
      <c r="M6" s="12" t="s">
        <v>146</v>
      </c>
      <c r="N6" s="12" t="s">
        <v>39</v>
      </c>
      <c r="O6" s="12" t="s">
        <v>35</v>
      </c>
      <c r="P6" s="12" t="s">
        <v>36</v>
      </c>
      <c r="Q6" s="13" t="s">
        <v>5</v>
      </c>
    </row>
    <row r="7" spans="1:17" ht="23.25" customHeight="1">
      <c r="A7" s="12" t="s">
        <v>19</v>
      </c>
      <c r="B7" s="12">
        <v>90755</v>
      </c>
      <c r="C7" s="12">
        <v>94044</v>
      </c>
      <c r="D7" s="12">
        <v>0</v>
      </c>
      <c r="E7" s="12">
        <v>0</v>
      </c>
      <c r="F7" s="12">
        <v>33438</v>
      </c>
      <c r="G7" s="12">
        <v>0</v>
      </c>
      <c r="H7" s="12">
        <v>213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759</v>
      </c>
      <c r="O7" s="12">
        <v>177</v>
      </c>
      <c r="P7" s="12">
        <v>2412</v>
      </c>
      <c r="Q7" s="13">
        <f aca="true" t="shared" si="0" ref="Q7:Q12">SUM(B7:P7)</f>
        <v>221798</v>
      </c>
    </row>
    <row r="8" spans="1:17" ht="23.25" customHeight="1">
      <c r="A8" s="12" t="s">
        <v>20</v>
      </c>
      <c r="B8" s="12">
        <v>122476</v>
      </c>
      <c r="C8" s="12">
        <v>102423</v>
      </c>
      <c r="D8" s="12">
        <v>0</v>
      </c>
      <c r="E8" s="12">
        <v>0</v>
      </c>
      <c r="F8" s="12">
        <v>37048</v>
      </c>
      <c r="G8" s="12">
        <v>0</v>
      </c>
      <c r="H8" s="12">
        <v>106</v>
      </c>
      <c r="I8" s="12">
        <v>158</v>
      </c>
      <c r="J8" s="12">
        <v>0</v>
      </c>
      <c r="K8" s="12">
        <v>0</v>
      </c>
      <c r="L8" s="12">
        <v>0</v>
      </c>
      <c r="M8" s="12">
        <v>0</v>
      </c>
      <c r="N8" s="12">
        <v>520</v>
      </c>
      <c r="O8" s="12">
        <v>127</v>
      </c>
      <c r="P8" s="12">
        <v>4714</v>
      </c>
      <c r="Q8" s="13">
        <f t="shared" si="0"/>
        <v>267572</v>
      </c>
    </row>
    <row r="9" spans="1:17" ht="23.25" customHeight="1">
      <c r="A9" s="12" t="s">
        <v>21</v>
      </c>
      <c r="B9" s="12">
        <v>144908</v>
      </c>
      <c r="C9" s="12">
        <v>60925</v>
      </c>
      <c r="D9" s="12">
        <v>0</v>
      </c>
      <c r="E9" s="12">
        <v>0</v>
      </c>
      <c r="F9" s="12">
        <v>41248</v>
      </c>
      <c r="G9" s="12">
        <v>0</v>
      </c>
      <c r="H9" s="12">
        <v>297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359</v>
      </c>
      <c r="O9" s="12">
        <v>0</v>
      </c>
      <c r="P9" s="12">
        <v>4375</v>
      </c>
      <c r="Q9" s="13">
        <f t="shared" si="0"/>
        <v>252112</v>
      </c>
    </row>
    <row r="10" spans="1:17" ht="23.25" customHeight="1">
      <c r="A10" s="12" t="s">
        <v>22</v>
      </c>
      <c r="B10" s="12">
        <v>127759</v>
      </c>
      <c r="C10" s="12">
        <v>31488</v>
      </c>
      <c r="D10" s="12">
        <v>0</v>
      </c>
      <c r="E10" s="12">
        <v>0</v>
      </c>
      <c r="F10" s="12">
        <v>35245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346</v>
      </c>
      <c r="O10" s="12">
        <v>0</v>
      </c>
      <c r="P10" s="12">
        <v>9687</v>
      </c>
      <c r="Q10" s="13">
        <f t="shared" si="0"/>
        <v>204525</v>
      </c>
    </row>
    <row r="11" spans="1:17" ht="23.25" customHeight="1">
      <c r="A11" s="12" t="s">
        <v>23</v>
      </c>
      <c r="B11" s="12">
        <v>119324</v>
      </c>
      <c r="C11" s="12">
        <v>38320</v>
      </c>
      <c r="D11" s="12">
        <v>0</v>
      </c>
      <c r="E11" s="12">
        <v>0</v>
      </c>
      <c r="F11" s="12">
        <v>37633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560</v>
      </c>
      <c r="O11" s="12">
        <v>0</v>
      </c>
      <c r="P11" s="12">
        <v>12275</v>
      </c>
      <c r="Q11" s="13">
        <f t="shared" si="0"/>
        <v>208112</v>
      </c>
    </row>
    <row r="12" spans="1:17" ht="23.25" customHeight="1">
      <c r="A12" s="12" t="s">
        <v>68</v>
      </c>
      <c r="B12" s="12">
        <v>85791</v>
      </c>
      <c r="C12" s="12">
        <v>10482</v>
      </c>
      <c r="D12" s="12">
        <v>0</v>
      </c>
      <c r="E12" s="12">
        <v>0</v>
      </c>
      <c r="F12" s="12">
        <v>37111</v>
      </c>
      <c r="G12" s="12">
        <v>0</v>
      </c>
      <c r="H12" s="12">
        <v>335</v>
      </c>
      <c r="I12" s="12">
        <v>0</v>
      </c>
      <c r="J12" s="12">
        <v>0</v>
      </c>
      <c r="K12" s="12">
        <v>0</v>
      </c>
      <c r="L12" s="12">
        <v>9417</v>
      </c>
      <c r="M12" s="12">
        <v>2688</v>
      </c>
      <c r="N12" s="12">
        <v>524</v>
      </c>
      <c r="O12" s="12">
        <v>0</v>
      </c>
      <c r="P12" s="12">
        <v>885</v>
      </c>
      <c r="Q12" s="13">
        <f t="shared" si="0"/>
        <v>147233</v>
      </c>
    </row>
    <row r="13" spans="1:17" ht="23.25" customHeight="1">
      <c r="A13" s="12" t="s">
        <v>84</v>
      </c>
      <c r="B13" s="12">
        <v>89208</v>
      </c>
      <c r="C13" s="12">
        <v>26124</v>
      </c>
      <c r="D13" s="12">
        <v>0</v>
      </c>
      <c r="E13" s="12">
        <v>0</v>
      </c>
      <c r="F13" s="12">
        <v>38248</v>
      </c>
      <c r="G13" s="12">
        <v>0</v>
      </c>
      <c r="H13" s="12">
        <v>529</v>
      </c>
      <c r="I13" s="12">
        <v>0</v>
      </c>
      <c r="J13" s="12">
        <v>0</v>
      </c>
      <c r="K13" s="12">
        <v>0</v>
      </c>
      <c r="L13" s="12">
        <v>7656</v>
      </c>
      <c r="M13" s="12">
        <v>2555</v>
      </c>
      <c r="N13" s="12">
        <v>896</v>
      </c>
      <c r="O13" s="12">
        <v>29</v>
      </c>
      <c r="P13" s="12">
        <v>1173</v>
      </c>
      <c r="Q13" s="13">
        <f aca="true" t="shared" si="1" ref="Q13:Q18">SUM(B13:P13)</f>
        <v>166418</v>
      </c>
    </row>
    <row r="14" spans="1:17" ht="23.25" customHeight="1">
      <c r="A14" s="16" t="s">
        <v>109</v>
      </c>
      <c r="B14" s="12">
        <v>62934</v>
      </c>
      <c r="C14" s="12">
        <v>27023</v>
      </c>
      <c r="D14" s="12">
        <v>0</v>
      </c>
      <c r="E14" s="12">
        <v>0</v>
      </c>
      <c r="F14" s="12">
        <v>33440</v>
      </c>
      <c r="G14" s="12">
        <v>0</v>
      </c>
      <c r="H14" s="12">
        <v>1034</v>
      </c>
      <c r="I14" s="12">
        <v>0</v>
      </c>
      <c r="J14" s="12">
        <v>310</v>
      </c>
      <c r="K14" s="12">
        <v>0</v>
      </c>
      <c r="L14" s="12">
        <v>7064</v>
      </c>
      <c r="M14" s="12">
        <v>3101</v>
      </c>
      <c r="N14" s="12">
        <v>587</v>
      </c>
      <c r="O14" s="12">
        <v>0</v>
      </c>
      <c r="P14" s="12">
        <v>1972</v>
      </c>
      <c r="Q14" s="13">
        <f t="shared" si="1"/>
        <v>137465</v>
      </c>
    </row>
    <row r="15" spans="1:17" ht="23.25" customHeight="1">
      <c r="A15" s="16" t="s">
        <v>103</v>
      </c>
      <c r="B15" s="12">
        <v>79099</v>
      </c>
      <c r="C15" s="12">
        <v>74783</v>
      </c>
      <c r="D15" s="12">
        <v>0</v>
      </c>
      <c r="E15" s="12">
        <v>0</v>
      </c>
      <c r="F15" s="12">
        <v>35959</v>
      </c>
      <c r="G15" s="12">
        <v>0</v>
      </c>
      <c r="H15" s="12">
        <v>279</v>
      </c>
      <c r="I15" s="12">
        <v>1189</v>
      </c>
      <c r="J15" s="12">
        <v>38</v>
      </c>
      <c r="K15" s="12">
        <v>0</v>
      </c>
      <c r="L15" s="12">
        <v>5553</v>
      </c>
      <c r="M15" s="12">
        <v>945</v>
      </c>
      <c r="N15" s="12">
        <v>434</v>
      </c>
      <c r="O15" s="12">
        <v>0</v>
      </c>
      <c r="P15" s="12">
        <v>3073</v>
      </c>
      <c r="Q15" s="13">
        <f t="shared" si="1"/>
        <v>201352</v>
      </c>
    </row>
    <row r="16" spans="1:17" ht="23.25" customHeight="1">
      <c r="A16" s="16" t="s">
        <v>113</v>
      </c>
      <c r="B16" s="12">
        <v>42000</v>
      </c>
      <c r="C16" s="12">
        <v>47733</v>
      </c>
      <c r="D16" s="12">
        <v>0</v>
      </c>
      <c r="E16" s="12">
        <v>0</v>
      </c>
      <c r="F16" s="12">
        <v>33862</v>
      </c>
      <c r="G16" s="12">
        <v>0</v>
      </c>
      <c r="H16" s="12">
        <v>425</v>
      </c>
      <c r="I16" s="12">
        <v>203</v>
      </c>
      <c r="J16" s="12">
        <v>0</v>
      </c>
      <c r="K16" s="12">
        <v>0</v>
      </c>
      <c r="L16" s="12">
        <v>4762</v>
      </c>
      <c r="M16" s="12">
        <v>2746</v>
      </c>
      <c r="N16" s="12">
        <v>537</v>
      </c>
      <c r="O16" s="12">
        <v>304</v>
      </c>
      <c r="P16" s="12">
        <v>8975</v>
      </c>
      <c r="Q16" s="13">
        <f t="shared" si="1"/>
        <v>141547</v>
      </c>
    </row>
    <row r="17" spans="1:17" ht="27.75" customHeight="1">
      <c r="A17" s="12" t="s">
        <v>120</v>
      </c>
      <c r="B17" s="12">
        <v>21479</v>
      </c>
      <c r="C17" s="12">
        <v>32195</v>
      </c>
      <c r="D17" s="12">
        <v>0</v>
      </c>
      <c r="E17" s="12">
        <v>0</v>
      </c>
      <c r="F17" s="12">
        <v>33891</v>
      </c>
      <c r="G17" s="12">
        <v>0</v>
      </c>
      <c r="H17" s="12">
        <v>210</v>
      </c>
      <c r="I17" s="12">
        <v>0</v>
      </c>
      <c r="J17" s="12">
        <v>0</v>
      </c>
      <c r="K17" s="12">
        <v>0</v>
      </c>
      <c r="L17" s="12">
        <v>4721</v>
      </c>
      <c r="M17" s="12">
        <v>1522</v>
      </c>
      <c r="N17" s="12">
        <v>369</v>
      </c>
      <c r="O17" s="12">
        <v>0</v>
      </c>
      <c r="P17" s="12">
        <v>6443</v>
      </c>
      <c r="Q17" s="13">
        <f t="shared" si="1"/>
        <v>100830</v>
      </c>
    </row>
    <row r="18" spans="1:17" ht="27.75" customHeight="1">
      <c r="A18" s="12" t="s">
        <v>125</v>
      </c>
      <c r="B18" s="12">
        <v>13152</v>
      </c>
      <c r="C18" s="12">
        <v>25171</v>
      </c>
      <c r="D18" s="12">
        <v>0</v>
      </c>
      <c r="E18" s="12">
        <v>0</v>
      </c>
      <c r="F18" s="12">
        <v>35695</v>
      </c>
      <c r="G18" s="12">
        <v>0</v>
      </c>
      <c r="H18" s="12">
        <v>305</v>
      </c>
      <c r="I18" s="12">
        <v>1686</v>
      </c>
      <c r="J18" s="12">
        <v>0</v>
      </c>
      <c r="K18" s="12">
        <v>100</v>
      </c>
      <c r="L18" s="12">
        <v>5797</v>
      </c>
      <c r="M18" s="12">
        <v>571</v>
      </c>
      <c r="N18" s="12">
        <v>161</v>
      </c>
      <c r="O18" s="12">
        <v>0</v>
      </c>
      <c r="P18" s="12">
        <v>5219</v>
      </c>
      <c r="Q18" s="13">
        <f t="shared" si="1"/>
        <v>87857</v>
      </c>
    </row>
    <row r="19" spans="1:17" ht="30.75" customHeight="1">
      <c r="A19" s="54" t="s">
        <v>153</v>
      </c>
      <c r="B19" s="12">
        <v>25752</v>
      </c>
      <c r="C19" s="12">
        <v>19801</v>
      </c>
      <c r="D19" s="12">
        <v>0</v>
      </c>
      <c r="E19" s="12">
        <v>0</v>
      </c>
      <c r="F19" s="12">
        <v>31338</v>
      </c>
      <c r="G19" s="12">
        <v>0</v>
      </c>
      <c r="H19" s="12">
        <v>0</v>
      </c>
      <c r="I19" s="12">
        <v>472</v>
      </c>
      <c r="J19" s="12">
        <v>18</v>
      </c>
      <c r="K19" s="12">
        <v>50</v>
      </c>
      <c r="L19" s="12">
        <v>4806</v>
      </c>
      <c r="M19" s="12">
        <v>0</v>
      </c>
      <c r="N19" s="12">
        <v>114</v>
      </c>
      <c r="O19" s="12">
        <v>0</v>
      </c>
      <c r="P19" s="12">
        <v>3271</v>
      </c>
      <c r="Q19" s="13">
        <f>SUM(B19:P19)</f>
        <v>85622</v>
      </c>
    </row>
    <row r="20" ht="24" customHeight="1"/>
    <row r="21" ht="24" customHeight="1"/>
    <row r="22" ht="24" customHeight="1"/>
    <row r="23" ht="24" customHeight="1"/>
    <row r="24" ht="26.25" customHeight="1"/>
    <row r="25" spans="1:17" ht="13.5" customHeight="1">
      <c r="A25" s="95" t="s">
        <v>72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</sheetData>
  <mergeCells count="4">
    <mergeCell ref="A1:Q1"/>
    <mergeCell ref="A3:Q3"/>
    <mergeCell ref="A25:Q25"/>
    <mergeCell ref="O5:Q5"/>
  </mergeCells>
  <printOptions horizontalCentered="1"/>
  <pageMargins left="0.5" right="0.5" top="0.5" bottom="0.5" header="0.5" footer="0.5"/>
  <pageSetup horizontalDpi="600" verticalDpi="600" orientation="landscape" paperSize="5" r:id="rId1"/>
  <headerFooter alignWithMargins="0"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E13">
      <selection activeCell="O29" sqref="O29"/>
    </sheetView>
  </sheetViews>
  <sheetFormatPr defaultColWidth="9.140625" defaultRowHeight="12.75"/>
  <cols>
    <col min="1" max="1" width="16.00390625" style="1" customWidth="1"/>
    <col min="2" max="2" width="9.00390625" style="1" customWidth="1"/>
    <col min="3" max="3" width="6.57421875" style="1" customWidth="1"/>
    <col min="4" max="4" width="8.00390625" style="1" customWidth="1"/>
    <col min="5" max="5" width="7.8515625" style="1" customWidth="1"/>
    <col min="6" max="6" width="9.57421875" style="1" customWidth="1"/>
    <col min="7" max="7" width="7.8515625" style="1" customWidth="1"/>
    <col min="8" max="8" width="6.421875" style="1" customWidth="1"/>
    <col min="9" max="9" width="5.00390625" style="1" customWidth="1"/>
    <col min="10" max="10" width="6.00390625" style="1" customWidth="1"/>
    <col min="11" max="11" width="9.140625" style="1" customWidth="1"/>
    <col min="12" max="12" width="5.28125" style="1" customWidth="1"/>
    <col min="13" max="13" width="7.8515625" style="1" customWidth="1"/>
    <col min="14" max="14" width="7.28125" style="1" customWidth="1"/>
    <col min="15" max="17" width="6.7109375" style="1" customWidth="1"/>
    <col min="18" max="18" width="6.28125" style="1" customWidth="1"/>
    <col min="19" max="19" width="7.7109375" style="1" customWidth="1"/>
    <col min="20" max="20" width="6.7109375" style="1" customWidth="1"/>
    <col min="21" max="21" width="8.8515625" style="1" customWidth="1"/>
    <col min="22" max="22" width="11.140625" style="1" customWidth="1"/>
    <col min="23" max="16384" width="9.140625" style="1" customWidth="1"/>
  </cols>
  <sheetData>
    <row r="1" spans="1:22" ht="12.75">
      <c r="A1" s="149" t="s">
        <v>79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>
      <c r="A3" s="90" t="s">
        <v>100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4.25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">
      <c r="A7" s="151" t="s">
        <v>130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</row>
    <row r="8" spans="1:22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">
      <c r="A9" s="90" t="s">
        <v>26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</row>
    <row r="10" spans="1:22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39" t="s">
        <v>111</v>
      </c>
      <c r="U10" s="139"/>
      <c r="V10" s="139"/>
    </row>
    <row r="11" spans="1:22" ht="24.75" customHeight="1">
      <c r="A11" s="141" t="s">
        <v>11</v>
      </c>
      <c r="B11" s="141" t="s">
        <v>18</v>
      </c>
      <c r="C11" s="142" t="s">
        <v>24</v>
      </c>
      <c r="D11" s="141" t="s">
        <v>65</v>
      </c>
      <c r="E11" s="141" t="s">
        <v>12</v>
      </c>
      <c r="F11" s="141" t="s">
        <v>25</v>
      </c>
      <c r="G11" s="141" t="s">
        <v>55</v>
      </c>
      <c r="H11" s="141" t="s">
        <v>13</v>
      </c>
      <c r="I11" s="146" t="s">
        <v>119</v>
      </c>
      <c r="J11" s="141" t="s">
        <v>40</v>
      </c>
      <c r="K11" s="141" t="s">
        <v>110</v>
      </c>
      <c r="L11" s="141" t="s">
        <v>28</v>
      </c>
      <c r="M11" s="141" t="s">
        <v>118</v>
      </c>
      <c r="N11" s="141" t="s">
        <v>57</v>
      </c>
      <c r="O11" s="141" t="s">
        <v>29</v>
      </c>
      <c r="P11" s="141" t="s">
        <v>56</v>
      </c>
      <c r="Q11" s="141"/>
      <c r="R11" s="141" t="s">
        <v>15</v>
      </c>
      <c r="S11" s="141" t="s">
        <v>16</v>
      </c>
      <c r="T11" s="141" t="s">
        <v>17</v>
      </c>
      <c r="U11" s="141" t="s">
        <v>27</v>
      </c>
      <c r="V11" s="143" t="s">
        <v>5</v>
      </c>
    </row>
    <row r="12" spans="1:22" ht="12.75" customHeight="1">
      <c r="A12" s="142"/>
      <c r="B12" s="142"/>
      <c r="C12" s="145"/>
      <c r="D12" s="142"/>
      <c r="E12" s="142"/>
      <c r="F12" s="142"/>
      <c r="G12" s="142"/>
      <c r="H12" s="142"/>
      <c r="I12" s="147"/>
      <c r="J12" s="142"/>
      <c r="K12" s="142"/>
      <c r="L12" s="142"/>
      <c r="M12" s="142"/>
      <c r="N12" s="142"/>
      <c r="O12" s="142"/>
      <c r="P12" s="12" t="s">
        <v>82</v>
      </c>
      <c r="Q12" s="12" t="s">
        <v>83</v>
      </c>
      <c r="R12" s="142"/>
      <c r="S12" s="142"/>
      <c r="T12" s="142"/>
      <c r="U12" s="142"/>
      <c r="V12" s="144"/>
    </row>
    <row r="13" spans="1:22" ht="20.25" customHeight="1">
      <c r="A13" s="12" t="s">
        <v>19</v>
      </c>
      <c r="B13" s="12">
        <v>74544</v>
      </c>
      <c r="C13" s="12">
        <v>4850</v>
      </c>
      <c r="D13" s="12">
        <v>0</v>
      </c>
      <c r="E13" s="12">
        <v>0</v>
      </c>
      <c r="F13" s="12">
        <v>821614</v>
      </c>
      <c r="G13" s="12">
        <v>3727</v>
      </c>
      <c r="H13" s="12">
        <v>0</v>
      </c>
      <c r="I13" s="12">
        <v>0</v>
      </c>
      <c r="J13" s="12">
        <v>0</v>
      </c>
      <c r="K13" s="12">
        <v>0</v>
      </c>
      <c r="L13" s="12">
        <v>530</v>
      </c>
      <c r="M13" s="12">
        <v>0</v>
      </c>
      <c r="N13" s="12">
        <v>58626</v>
      </c>
      <c r="O13" s="12">
        <v>146527</v>
      </c>
      <c r="P13" s="12">
        <v>0</v>
      </c>
      <c r="Q13" s="12">
        <v>0</v>
      </c>
      <c r="R13" s="12">
        <v>34327</v>
      </c>
      <c r="S13" s="12">
        <v>26183</v>
      </c>
      <c r="T13" s="12">
        <v>0</v>
      </c>
      <c r="U13" s="14">
        <v>83446</v>
      </c>
      <c r="V13" s="13">
        <f aca="true" t="shared" si="0" ref="V13:V24">SUM(B13:U13)-P13</f>
        <v>1254374</v>
      </c>
    </row>
    <row r="14" spans="1:22" ht="20.25" customHeight="1">
      <c r="A14" s="12" t="s">
        <v>20</v>
      </c>
      <c r="B14" s="12">
        <v>35062</v>
      </c>
      <c r="C14" s="12">
        <v>0</v>
      </c>
      <c r="D14" s="12">
        <v>0</v>
      </c>
      <c r="E14" s="12">
        <v>0</v>
      </c>
      <c r="F14" s="12">
        <v>853080</v>
      </c>
      <c r="G14" s="12">
        <v>485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79432</v>
      </c>
      <c r="O14" s="12">
        <v>154545</v>
      </c>
      <c r="P14" s="12">
        <v>0</v>
      </c>
      <c r="Q14" s="12">
        <v>0</v>
      </c>
      <c r="R14" s="12">
        <v>9838</v>
      </c>
      <c r="S14" s="12">
        <v>15904</v>
      </c>
      <c r="T14" s="12">
        <v>31650</v>
      </c>
      <c r="U14" s="14">
        <v>35076</v>
      </c>
      <c r="V14" s="13">
        <f t="shared" si="0"/>
        <v>1215072</v>
      </c>
    </row>
    <row r="15" spans="1:22" ht="20.25" customHeight="1">
      <c r="A15" s="12" t="s">
        <v>21</v>
      </c>
      <c r="B15" s="12">
        <v>19806</v>
      </c>
      <c r="C15" s="12">
        <v>0</v>
      </c>
      <c r="D15" s="12">
        <v>58411</v>
      </c>
      <c r="E15" s="12">
        <v>0</v>
      </c>
      <c r="F15" s="12">
        <v>454246</v>
      </c>
      <c r="G15" s="12">
        <v>0</v>
      </c>
      <c r="H15" s="12">
        <v>3531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11200</v>
      </c>
      <c r="O15" s="12">
        <v>49263</v>
      </c>
      <c r="P15" s="12">
        <v>0</v>
      </c>
      <c r="Q15" s="12">
        <v>0</v>
      </c>
      <c r="R15" s="12">
        <v>5288</v>
      </c>
      <c r="S15" s="12">
        <v>15141</v>
      </c>
      <c r="T15" s="12">
        <v>10500</v>
      </c>
      <c r="U15" s="14">
        <v>34877</v>
      </c>
      <c r="V15" s="13">
        <f t="shared" si="0"/>
        <v>662263</v>
      </c>
    </row>
    <row r="16" spans="1:22" ht="20.25" customHeight="1">
      <c r="A16" s="12" t="s">
        <v>22</v>
      </c>
      <c r="B16" s="12">
        <v>31962</v>
      </c>
      <c r="C16" s="12">
        <v>0</v>
      </c>
      <c r="D16" s="12">
        <v>190470</v>
      </c>
      <c r="E16" s="12">
        <v>0</v>
      </c>
      <c r="F16" s="12">
        <v>227411</v>
      </c>
      <c r="G16" s="12">
        <v>1292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11716</v>
      </c>
      <c r="P16" s="12">
        <v>0</v>
      </c>
      <c r="Q16" s="12">
        <v>0</v>
      </c>
      <c r="R16" s="12">
        <v>7167</v>
      </c>
      <c r="S16" s="12">
        <v>14057</v>
      </c>
      <c r="T16" s="12">
        <v>0</v>
      </c>
      <c r="U16" s="14">
        <v>34234</v>
      </c>
      <c r="V16" s="13">
        <f t="shared" si="0"/>
        <v>518309</v>
      </c>
    </row>
    <row r="17" spans="1:22" ht="20.25" customHeight="1">
      <c r="A17" s="12" t="s">
        <v>23</v>
      </c>
      <c r="B17" s="12">
        <v>66077</v>
      </c>
      <c r="C17" s="12">
        <v>0</v>
      </c>
      <c r="D17" s="12">
        <v>338624</v>
      </c>
      <c r="E17" s="12">
        <v>0</v>
      </c>
      <c r="F17" s="12">
        <v>430666</v>
      </c>
      <c r="G17" s="12">
        <v>3985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8891</v>
      </c>
      <c r="P17" s="12">
        <v>255</v>
      </c>
      <c r="Q17" s="12">
        <v>317</v>
      </c>
      <c r="R17" s="12">
        <v>722</v>
      </c>
      <c r="S17" s="12">
        <v>18194</v>
      </c>
      <c r="T17" s="12">
        <v>30833</v>
      </c>
      <c r="U17" s="14">
        <v>31405</v>
      </c>
      <c r="V17" s="13">
        <f t="shared" si="0"/>
        <v>929714</v>
      </c>
    </row>
    <row r="18" spans="1:22" ht="20.25" customHeight="1">
      <c r="A18" s="12" t="s">
        <v>68</v>
      </c>
      <c r="B18" s="12">
        <v>176440</v>
      </c>
      <c r="C18" s="12">
        <v>0</v>
      </c>
      <c r="D18" s="12">
        <v>449343</v>
      </c>
      <c r="E18" s="12">
        <v>0</v>
      </c>
      <c r="F18" s="12">
        <v>680501</v>
      </c>
      <c r="G18" s="12">
        <v>0</v>
      </c>
      <c r="H18" s="12">
        <v>35895</v>
      </c>
      <c r="I18" s="12">
        <v>0</v>
      </c>
      <c r="J18" s="12">
        <v>45910</v>
      </c>
      <c r="K18" s="12">
        <v>1838</v>
      </c>
      <c r="L18" s="12">
        <v>0</v>
      </c>
      <c r="M18" s="12">
        <v>0</v>
      </c>
      <c r="N18" s="12">
        <v>0</v>
      </c>
      <c r="O18" s="12">
        <v>28344</v>
      </c>
      <c r="P18" s="12">
        <v>3119</v>
      </c>
      <c r="Q18" s="12">
        <v>3847</v>
      </c>
      <c r="R18" s="12">
        <v>0</v>
      </c>
      <c r="S18" s="12">
        <v>23720</v>
      </c>
      <c r="T18" s="12">
        <v>7200</v>
      </c>
      <c r="U18" s="12">
        <v>49012</v>
      </c>
      <c r="V18" s="13">
        <f t="shared" si="0"/>
        <v>1502050</v>
      </c>
    </row>
    <row r="19" spans="1:22" ht="20.25" customHeight="1">
      <c r="A19" s="12" t="s">
        <v>84</v>
      </c>
      <c r="B19" s="12">
        <v>503747</v>
      </c>
      <c r="C19" s="12">
        <v>0</v>
      </c>
      <c r="D19" s="12">
        <v>1001139</v>
      </c>
      <c r="E19" s="12">
        <v>0</v>
      </c>
      <c r="F19" s="12">
        <v>798967</v>
      </c>
      <c r="G19" s="12">
        <v>23012</v>
      </c>
      <c r="H19" s="12">
        <v>7670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23800</v>
      </c>
      <c r="O19" s="12">
        <v>3760</v>
      </c>
      <c r="P19" s="12">
        <v>9925</v>
      </c>
      <c r="Q19" s="12">
        <v>14864</v>
      </c>
      <c r="R19" s="12">
        <v>0</v>
      </c>
      <c r="S19" s="12">
        <v>32276</v>
      </c>
      <c r="T19" s="12">
        <v>43030</v>
      </c>
      <c r="U19" s="12">
        <v>77588</v>
      </c>
      <c r="V19" s="13">
        <f t="shared" si="0"/>
        <v>2529853</v>
      </c>
    </row>
    <row r="20" spans="1:22" ht="20.25" customHeight="1">
      <c r="A20" s="12" t="s">
        <v>104</v>
      </c>
      <c r="B20" s="12">
        <v>287049</v>
      </c>
      <c r="C20" s="12">
        <v>0</v>
      </c>
      <c r="D20" s="12">
        <v>1017454</v>
      </c>
      <c r="E20" s="12">
        <v>0</v>
      </c>
      <c r="F20" s="12">
        <v>887414</v>
      </c>
      <c r="G20" s="12">
        <v>13391</v>
      </c>
      <c r="H20" s="12">
        <v>20360</v>
      </c>
      <c r="I20" s="12">
        <v>0</v>
      </c>
      <c r="J20" s="12">
        <v>0</v>
      </c>
      <c r="K20" s="12">
        <v>7997</v>
      </c>
      <c r="L20" s="12">
        <v>0</v>
      </c>
      <c r="M20" s="12">
        <v>0</v>
      </c>
      <c r="N20" s="12">
        <v>10740</v>
      </c>
      <c r="O20" s="12">
        <v>0</v>
      </c>
      <c r="P20" s="12">
        <v>8988</v>
      </c>
      <c r="Q20" s="12">
        <v>13650</v>
      </c>
      <c r="R20" s="12">
        <v>0</v>
      </c>
      <c r="S20" s="12">
        <v>41309</v>
      </c>
      <c r="T20" s="12">
        <v>50100</v>
      </c>
      <c r="U20" s="12">
        <v>132968</v>
      </c>
      <c r="V20" s="13">
        <f t="shared" si="0"/>
        <v>2482432</v>
      </c>
    </row>
    <row r="21" spans="1:22" ht="20.25" customHeight="1">
      <c r="A21" s="12" t="s">
        <v>103</v>
      </c>
      <c r="B21" s="12">
        <v>159654</v>
      </c>
      <c r="C21" s="12">
        <v>0</v>
      </c>
      <c r="D21" s="12">
        <v>1234648</v>
      </c>
      <c r="E21" s="12">
        <v>20000</v>
      </c>
      <c r="F21" s="12">
        <v>866241</v>
      </c>
      <c r="G21" s="12">
        <v>18357</v>
      </c>
      <c r="H21" s="12">
        <v>37100</v>
      </c>
      <c r="I21" s="12">
        <v>0</v>
      </c>
      <c r="J21" s="12">
        <v>0</v>
      </c>
      <c r="K21" s="12">
        <v>29300</v>
      </c>
      <c r="L21" s="12">
        <v>0</v>
      </c>
      <c r="M21" s="12">
        <v>0</v>
      </c>
      <c r="N21" s="12">
        <v>57550</v>
      </c>
      <c r="O21" s="12">
        <v>0</v>
      </c>
      <c r="P21" s="12">
        <v>4121</v>
      </c>
      <c r="Q21" s="12">
        <v>6173</v>
      </c>
      <c r="R21" s="12">
        <v>0</v>
      </c>
      <c r="S21" s="12">
        <v>61144</v>
      </c>
      <c r="T21" s="12">
        <v>247771</v>
      </c>
      <c r="U21" s="12">
        <v>208284</v>
      </c>
      <c r="V21" s="13">
        <f t="shared" si="0"/>
        <v>2946222</v>
      </c>
    </row>
    <row r="22" spans="1:22" ht="20.25" customHeight="1">
      <c r="A22" s="12" t="s">
        <v>112</v>
      </c>
      <c r="B22" s="12">
        <v>284351</v>
      </c>
      <c r="C22" s="12">
        <v>0</v>
      </c>
      <c r="D22" s="12">
        <v>1342361</v>
      </c>
      <c r="E22" s="12">
        <v>0</v>
      </c>
      <c r="F22" s="12">
        <v>1011942</v>
      </c>
      <c r="G22" s="12">
        <v>61171</v>
      </c>
      <c r="H22" s="12">
        <v>15000</v>
      </c>
      <c r="I22" s="12">
        <v>0</v>
      </c>
      <c r="J22" s="12">
        <v>0</v>
      </c>
      <c r="K22" s="12">
        <v>61370</v>
      </c>
      <c r="L22" s="12">
        <v>0</v>
      </c>
      <c r="M22" s="12">
        <v>59935</v>
      </c>
      <c r="N22" s="12">
        <v>40500</v>
      </c>
      <c r="O22" s="12">
        <v>1018</v>
      </c>
      <c r="P22" s="12">
        <v>8438</v>
      </c>
      <c r="Q22" s="12">
        <v>11062</v>
      </c>
      <c r="R22" s="12">
        <v>0</v>
      </c>
      <c r="S22" s="12">
        <v>65645</v>
      </c>
      <c r="T22" s="12">
        <v>225708</v>
      </c>
      <c r="U22" s="12">
        <v>222339</v>
      </c>
      <c r="V22" s="13">
        <f t="shared" si="0"/>
        <v>3402402</v>
      </c>
    </row>
    <row r="23" spans="1:22" ht="29.25" customHeight="1">
      <c r="A23" s="12" t="s">
        <v>120</v>
      </c>
      <c r="B23" s="12">
        <v>140832</v>
      </c>
      <c r="C23" s="12">
        <v>0</v>
      </c>
      <c r="D23" s="12">
        <v>1727917</v>
      </c>
      <c r="E23" s="12">
        <v>336325</v>
      </c>
      <c r="F23" s="12">
        <v>1236442</v>
      </c>
      <c r="G23" s="12">
        <v>68053</v>
      </c>
      <c r="H23" s="12">
        <v>0</v>
      </c>
      <c r="I23" s="12">
        <v>3274</v>
      </c>
      <c r="J23" s="12">
        <v>0</v>
      </c>
      <c r="K23" s="12">
        <v>124981</v>
      </c>
      <c r="L23" s="12">
        <v>0</v>
      </c>
      <c r="M23" s="12">
        <v>46700</v>
      </c>
      <c r="N23" s="12">
        <v>28450</v>
      </c>
      <c r="O23" s="12">
        <v>54507</v>
      </c>
      <c r="P23" s="12">
        <v>11218</v>
      </c>
      <c r="Q23" s="12">
        <v>15913</v>
      </c>
      <c r="R23" s="12">
        <v>0</v>
      </c>
      <c r="S23" s="12">
        <v>79553</v>
      </c>
      <c r="T23" s="12">
        <v>353950</v>
      </c>
      <c r="U23" s="12">
        <v>212552</v>
      </c>
      <c r="V23" s="13">
        <f t="shared" si="0"/>
        <v>4429449</v>
      </c>
    </row>
    <row r="24" spans="1:22" ht="28.5" customHeight="1">
      <c r="A24" s="12" t="s">
        <v>125</v>
      </c>
      <c r="B24" s="12">
        <v>129632</v>
      </c>
      <c r="C24" s="12">
        <v>0</v>
      </c>
      <c r="D24" s="12">
        <v>1565327</v>
      </c>
      <c r="E24" s="12">
        <v>1059143</v>
      </c>
      <c r="F24" s="12">
        <v>1572211</v>
      </c>
      <c r="G24" s="12">
        <v>72403</v>
      </c>
      <c r="H24" s="12">
        <v>0</v>
      </c>
      <c r="I24" s="12">
        <v>0</v>
      </c>
      <c r="J24" s="12">
        <v>0</v>
      </c>
      <c r="K24" s="12">
        <v>44828</v>
      </c>
      <c r="L24" s="12">
        <v>0</v>
      </c>
      <c r="M24" s="12">
        <v>171600</v>
      </c>
      <c r="N24" s="12">
        <v>103692</v>
      </c>
      <c r="O24" s="12">
        <v>117183</v>
      </c>
      <c r="P24" s="12">
        <v>14969</v>
      </c>
      <c r="Q24" s="12">
        <v>21077</v>
      </c>
      <c r="R24" s="12">
        <v>0</v>
      </c>
      <c r="S24" s="55">
        <v>164986</v>
      </c>
      <c r="T24" s="12">
        <v>435314</v>
      </c>
      <c r="U24" s="12">
        <v>252268</v>
      </c>
      <c r="V24" s="13">
        <f t="shared" si="0"/>
        <v>5709664</v>
      </c>
    </row>
    <row r="25" spans="1:22" ht="30" customHeight="1">
      <c r="A25" s="54" t="s">
        <v>153</v>
      </c>
      <c r="B25" s="12">
        <v>441359</v>
      </c>
      <c r="C25" s="12">
        <v>0</v>
      </c>
      <c r="D25" s="12">
        <v>1465570</v>
      </c>
      <c r="E25" s="12">
        <v>1263940</v>
      </c>
      <c r="F25" s="12">
        <v>2025269</v>
      </c>
      <c r="G25" s="12">
        <v>82577</v>
      </c>
      <c r="H25" s="12">
        <v>18750</v>
      </c>
      <c r="I25" s="12">
        <v>0</v>
      </c>
      <c r="J25" s="12">
        <v>26596</v>
      </c>
      <c r="K25" s="12">
        <v>138265</v>
      </c>
      <c r="L25" s="12">
        <v>0</v>
      </c>
      <c r="M25" s="12">
        <v>236756</v>
      </c>
      <c r="N25" s="12">
        <v>135225</v>
      </c>
      <c r="O25" s="12">
        <v>214622</v>
      </c>
      <c r="P25" s="12">
        <v>15907</v>
      </c>
      <c r="Q25" s="12">
        <v>24291</v>
      </c>
      <c r="R25" s="12">
        <v>0</v>
      </c>
      <c r="S25" s="56">
        <v>308999</v>
      </c>
      <c r="T25" s="12">
        <v>590150</v>
      </c>
      <c r="U25" s="12">
        <v>455736</v>
      </c>
      <c r="V25" s="13">
        <f>SUM(B25:U25)-P25</f>
        <v>7428105</v>
      </c>
    </row>
    <row r="26" ht="17.25" customHeight="1"/>
    <row r="27" spans="1:22" ht="17.25" customHeight="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</row>
    <row r="28" ht="17.25" customHeight="1"/>
    <row r="29" spans="6:11" ht="17.25" customHeight="1">
      <c r="F29" s="140" t="s">
        <v>151</v>
      </c>
      <c r="G29" s="140"/>
      <c r="H29" s="140"/>
      <c r="I29" s="140"/>
      <c r="J29" s="140"/>
      <c r="K29" s="1">
        <v>28185</v>
      </c>
    </row>
    <row r="30" spans="6:11" ht="15" customHeight="1">
      <c r="F30" s="140" t="s">
        <v>152</v>
      </c>
      <c r="G30" s="140"/>
      <c r="H30" s="140"/>
      <c r="I30" s="140"/>
      <c r="J30" s="140"/>
      <c r="K30" s="1">
        <v>3998</v>
      </c>
    </row>
    <row r="31" ht="17.25" customHeight="1"/>
    <row r="33" spans="1:22" ht="14.25" customHeight="1">
      <c r="A33" s="95" t="s">
        <v>71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</row>
  </sheetData>
  <mergeCells count="31">
    <mergeCell ref="A27:V27"/>
    <mergeCell ref="A33:V33"/>
    <mergeCell ref="A1:V1"/>
    <mergeCell ref="A3:V3"/>
    <mergeCell ref="A4:V4"/>
    <mergeCell ref="A7:V7"/>
    <mergeCell ref="A9:V9"/>
    <mergeCell ref="A11:A12"/>
    <mergeCell ref="B11:B12"/>
    <mergeCell ref="D11:D12"/>
    <mergeCell ref="C11:C12"/>
    <mergeCell ref="H11:H12"/>
    <mergeCell ref="I11:I12"/>
    <mergeCell ref="J11:J12"/>
    <mergeCell ref="E11:E12"/>
    <mergeCell ref="F11:F12"/>
    <mergeCell ref="G11:G12"/>
    <mergeCell ref="K11:K12"/>
    <mergeCell ref="L11:L12"/>
    <mergeCell ref="M11:M12"/>
    <mergeCell ref="N11:N12"/>
    <mergeCell ref="F29:J29"/>
    <mergeCell ref="F30:J30"/>
    <mergeCell ref="O11:O12"/>
    <mergeCell ref="T10:V10"/>
    <mergeCell ref="U11:U12"/>
    <mergeCell ref="P11:Q11"/>
    <mergeCell ref="V11:V12"/>
    <mergeCell ref="R11:R12"/>
    <mergeCell ref="S11:S12"/>
    <mergeCell ref="T11:T12"/>
  </mergeCells>
  <printOptions horizontalCentered="1"/>
  <pageMargins left="0" right="0" top="0.25" bottom="0.25" header="0.25" footer="0.25"/>
  <pageSetup horizontalDpi="600" verticalDpi="600" orientation="landscape" paperSize="5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Khulna</cp:lastModifiedBy>
  <cp:lastPrinted>2017-07-04T07:54:29Z</cp:lastPrinted>
  <dcterms:created xsi:type="dcterms:W3CDTF">1996-10-14T23:33:28Z</dcterms:created>
  <dcterms:modified xsi:type="dcterms:W3CDTF">2017-07-04T07:55:02Z</dcterms:modified>
  <cp:category/>
  <cp:version/>
  <cp:contentType/>
  <cp:contentStatus/>
</cp:coreProperties>
</file>